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2270" windowHeight="9345" activeTab="1"/>
  </bookViews>
  <sheets>
    <sheet name="Додаток 1" sheetId="7" r:id="rId1"/>
    <sheet name="Додаток 2" sheetId="9" r:id="rId2"/>
  </sheets>
  <definedNames>
    <definedName name="_xlnm.Print_Titles" localSheetId="0">'Додаток 1'!$9:$12</definedName>
    <definedName name="_xlnm.Print_Area" localSheetId="0">'Додаток 1'!$A$1:$F$192</definedName>
    <definedName name="_xlnm.Print_Area" localSheetId="1">'Додаток 2'!$A$1:$F$102</definedName>
  </definedNames>
  <calcPr calcId="125725" fullCalcOnLoad="1"/>
</workbook>
</file>

<file path=xl/calcChain.xml><?xml version="1.0" encoding="utf-8"?>
<calcChain xmlns="http://schemas.openxmlformats.org/spreadsheetml/2006/main">
  <c r="F93" i="9"/>
  <c r="E93"/>
  <c r="F90"/>
  <c r="E90"/>
  <c r="F89"/>
  <c r="E89"/>
  <c r="F88"/>
  <c r="E88"/>
  <c r="F87"/>
  <c r="E87"/>
  <c r="F86"/>
  <c r="E86"/>
  <c r="F85"/>
  <c r="E85"/>
  <c r="F84"/>
  <c r="E84"/>
  <c r="F83"/>
  <c r="E83"/>
  <c r="F82"/>
  <c r="E82"/>
  <c r="F81"/>
  <c r="E81"/>
  <c r="E78"/>
  <c r="F77"/>
  <c r="E77"/>
  <c r="F76"/>
  <c r="E76"/>
  <c r="F75"/>
  <c r="E75"/>
  <c r="F74"/>
  <c r="E74"/>
  <c r="E71"/>
  <c r="F70"/>
  <c r="E70"/>
  <c r="F67"/>
  <c r="E67"/>
  <c r="E66"/>
  <c r="F65"/>
  <c r="E65"/>
  <c r="F64"/>
  <c r="E64"/>
  <c r="F63"/>
  <c r="E63"/>
  <c r="F61"/>
  <c r="F60"/>
  <c r="E60"/>
  <c r="F59"/>
  <c r="E59"/>
  <c r="F58"/>
  <c r="E58"/>
  <c r="F57"/>
  <c r="E57"/>
  <c r="F56"/>
  <c r="E56"/>
  <c r="F55"/>
  <c r="E55"/>
  <c r="F54"/>
  <c r="E54"/>
  <c r="F53"/>
  <c r="E53"/>
  <c r="F52"/>
  <c r="E52"/>
  <c r="F51"/>
  <c r="E51"/>
  <c r="F50"/>
  <c r="E50"/>
  <c r="F49"/>
  <c r="E49"/>
  <c r="D94"/>
  <c r="E94"/>
  <c r="D91"/>
  <c r="E91"/>
  <c r="D79"/>
  <c r="E79"/>
  <c r="D72"/>
  <c r="E72"/>
  <c r="D68"/>
  <c r="E68"/>
  <c r="D61"/>
  <c r="E61"/>
  <c r="C94"/>
  <c r="C91"/>
  <c r="C79"/>
  <c r="C72"/>
  <c r="F72"/>
  <c r="C68"/>
  <c r="C61"/>
  <c r="D186" i="7"/>
  <c r="C186"/>
  <c r="F185"/>
  <c r="E185"/>
  <c r="F184"/>
  <c r="E184"/>
  <c r="F183"/>
  <c r="E183"/>
  <c r="F182"/>
  <c r="E182"/>
  <c r="D180"/>
  <c r="C180"/>
  <c r="F179"/>
  <c r="E179"/>
  <c r="E180"/>
  <c r="D177"/>
  <c r="C177"/>
  <c r="F176"/>
  <c r="E176"/>
  <c r="F175"/>
  <c r="E175"/>
  <c r="F174"/>
  <c r="E174"/>
  <c r="F173"/>
  <c r="E173"/>
  <c r="F172"/>
  <c r="E172"/>
  <c r="F171"/>
  <c r="E171"/>
  <c r="D169"/>
  <c r="C169"/>
  <c r="F168"/>
  <c r="E168"/>
  <c r="F167"/>
  <c r="E167"/>
  <c r="F166"/>
  <c r="E166"/>
  <c r="F165"/>
  <c r="E165"/>
  <c r="F164"/>
  <c r="E164"/>
  <c r="F163"/>
  <c r="E163"/>
  <c r="F162"/>
  <c r="E162"/>
  <c r="D160"/>
  <c r="C160"/>
  <c r="F159"/>
  <c r="E159"/>
  <c r="F158"/>
  <c r="E158"/>
  <c r="F157"/>
  <c r="E157"/>
  <c r="F156"/>
  <c r="E156"/>
  <c r="F155"/>
  <c r="E155"/>
  <c r="F154"/>
  <c r="E154"/>
  <c r="F153"/>
  <c r="E153"/>
  <c r="F152"/>
  <c r="E152"/>
  <c r="F151"/>
  <c r="E151"/>
  <c r="F150"/>
  <c r="E150"/>
  <c r="F149"/>
  <c r="E149"/>
  <c r="F148"/>
  <c r="E148"/>
  <c r="F147"/>
  <c r="E147"/>
  <c r="F146"/>
  <c r="E146"/>
  <c r="F145"/>
  <c r="E145"/>
  <c r="F144"/>
  <c r="E144"/>
  <c r="F143"/>
  <c r="E143"/>
  <c r="F142"/>
  <c r="E142"/>
  <c r="F141"/>
  <c r="E141"/>
  <c r="F140"/>
  <c r="E140"/>
  <c r="F139"/>
  <c r="E139"/>
  <c r="F138"/>
  <c r="E138"/>
  <c r="F137"/>
  <c r="E137"/>
  <c r="F136"/>
  <c r="E136"/>
  <c r="F135"/>
  <c r="E135"/>
  <c r="F134"/>
  <c r="E134"/>
  <c r="F133"/>
  <c r="E133"/>
  <c r="F132"/>
  <c r="E132"/>
  <c r="F131"/>
  <c r="E131"/>
  <c r="F130"/>
  <c r="E130"/>
  <c r="D128"/>
  <c r="C128"/>
  <c r="F127"/>
  <c r="E127"/>
  <c r="F126"/>
  <c r="E126"/>
  <c r="F125"/>
  <c r="E125"/>
  <c r="F124"/>
  <c r="E124"/>
  <c r="F123"/>
  <c r="E123"/>
  <c r="F122"/>
  <c r="E122"/>
  <c r="F121"/>
  <c r="E121"/>
  <c r="F120"/>
  <c r="E120"/>
  <c r="D118"/>
  <c r="C118"/>
  <c r="F117"/>
  <c r="E117"/>
  <c r="F116"/>
  <c r="E116"/>
  <c r="F115"/>
  <c r="E115"/>
  <c r="F114"/>
  <c r="E114"/>
  <c r="F113"/>
  <c r="E113"/>
  <c r="F112"/>
  <c r="E112"/>
  <c r="F111"/>
  <c r="E111"/>
  <c r="F110"/>
  <c r="E110"/>
  <c r="F109"/>
  <c r="E109"/>
  <c r="F108"/>
  <c r="E108"/>
  <c r="F107"/>
  <c r="E107"/>
  <c r="F106"/>
  <c r="E106"/>
  <c r="F105"/>
  <c r="E105"/>
  <c r="F104"/>
  <c r="E104"/>
  <c r="F103"/>
  <c r="E103"/>
  <c r="F102"/>
  <c r="E102"/>
  <c r="F101"/>
  <c r="E101"/>
  <c r="F100"/>
  <c r="E100"/>
  <c r="F99"/>
  <c r="E99"/>
  <c r="F98"/>
  <c r="E98"/>
  <c r="F97"/>
  <c r="E97"/>
  <c r="F96"/>
  <c r="E96"/>
  <c r="F95"/>
  <c r="E95"/>
  <c r="F94"/>
  <c r="E94"/>
  <c r="F93"/>
  <c r="E93"/>
  <c r="D16" i="9"/>
  <c r="D21"/>
  <c r="D25"/>
  <c r="E25"/>
  <c r="D30"/>
  <c r="D35"/>
  <c r="D34"/>
  <c r="D33"/>
  <c r="D37"/>
  <c r="C16"/>
  <c r="C15"/>
  <c r="C21"/>
  <c r="C20"/>
  <c r="C25"/>
  <c r="C30"/>
  <c r="C35"/>
  <c r="C34"/>
  <c r="C37"/>
  <c r="E27"/>
  <c r="D75" i="7"/>
  <c r="D74"/>
  <c r="C75"/>
  <c r="C74"/>
  <c r="C73"/>
  <c r="F78"/>
  <c r="E78"/>
  <c r="F77"/>
  <c r="E77"/>
  <c r="F76"/>
  <c r="E76"/>
  <c r="E87"/>
  <c r="F87"/>
  <c r="E86"/>
  <c r="F86"/>
  <c r="E85"/>
  <c r="F85"/>
  <c r="C81"/>
  <c r="C79"/>
  <c r="D28"/>
  <c r="D26"/>
  <c r="D15"/>
  <c r="D20"/>
  <c r="D23"/>
  <c r="D32"/>
  <c r="D42"/>
  <c r="D45"/>
  <c r="D52"/>
  <c r="D55"/>
  <c r="D59"/>
  <c r="D63"/>
  <c r="D65"/>
  <c r="D69"/>
  <c r="D68"/>
  <c r="C52"/>
  <c r="C55"/>
  <c r="C59"/>
  <c r="C63"/>
  <c r="C65"/>
  <c r="C69"/>
  <c r="C15"/>
  <c r="C20"/>
  <c r="C23"/>
  <c r="C22"/>
  <c r="C26"/>
  <c r="F26"/>
  <c r="C28"/>
  <c r="F28"/>
  <c r="C32"/>
  <c r="C42"/>
  <c r="F42"/>
  <c r="C45"/>
  <c r="E45"/>
  <c r="E71"/>
  <c r="D81"/>
  <c r="D79"/>
  <c r="F80"/>
  <c r="E80"/>
  <c r="E46"/>
  <c r="E17" i="9"/>
  <c r="F17"/>
  <c r="E18"/>
  <c r="F18"/>
  <c r="E22"/>
  <c r="E23"/>
  <c r="E26"/>
  <c r="F26"/>
  <c r="E28"/>
  <c r="F28"/>
  <c r="E29"/>
  <c r="F29"/>
  <c r="E31"/>
  <c r="E32"/>
  <c r="E36"/>
  <c r="E38"/>
  <c r="F38"/>
  <c r="F88" i="7"/>
  <c r="E88"/>
  <c r="F84"/>
  <c r="E84"/>
  <c r="F83"/>
  <c r="E83"/>
  <c r="F82"/>
  <c r="E82"/>
  <c r="E70"/>
  <c r="F67"/>
  <c r="E67"/>
  <c r="F66"/>
  <c r="E66"/>
  <c r="F64"/>
  <c r="E64"/>
  <c r="F62"/>
  <c r="E62"/>
  <c r="F61"/>
  <c r="E61"/>
  <c r="F60"/>
  <c r="E60"/>
  <c r="E57"/>
  <c r="F56"/>
  <c r="E56"/>
  <c r="F54"/>
  <c r="E54"/>
  <c r="F53"/>
  <c r="E53"/>
  <c r="F49"/>
  <c r="E49"/>
  <c r="F48"/>
  <c r="E48"/>
  <c r="F47"/>
  <c r="E47"/>
  <c r="F44"/>
  <c r="E44"/>
  <c r="F43"/>
  <c r="E43"/>
  <c r="F41"/>
  <c r="E41"/>
  <c r="F40"/>
  <c r="E40"/>
  <c r="F39"/>
  <c r="E39"/>
  <c r="F38"/>
  <c r="E38"/>
  <c r="F37"/>
  <c r="E37"/>
  <c r="F36"/>
  <c r="E36"/>
  <c r="F35"/>
  <c r="E35"/>
  <c r="F34"/>
  <c r="E34"/>
  <c r="F33"/>
  <c r="E33"/>
  <c r="F30"/>
  <c r="E30"/>
  <c r="F29"/>
  <c r="E29"/>
  <c r="F27"/>
  <c r="E27"/>
  <c r="F24"/>
  <c r="E24"/>
  <c r="F21"/>
  <c r="E21"/>
  <c r="F19"/>
  <c r="E19"/>
  <c r="F18"/>
  <c r="E18"/>
  <c r="F17"/>
  <c r="E17"/>
  <c r="F16"/>
  <c r="E16"/>
  <c r="F32"/>
  <c r="E69"/>
  <c r="E55"/>
  <c r="E15"/>
  <c r="F63"/>
  <c r="E32"/>
  <c r="F15"/>
  <c r="E59"/>
  <c r="C25"/>
  <c r="E63"/>
  <c r="D25"/>
  <c r="F25"/>
  <c r="E65"/>
  <c r="E26"/>
  <c r="F55"/>
  <c r="D51"/>
  <c r="F23"/>
  <c r="F160"/>
  <c r="E177"/>
  <c r="F186"/>
  <c r="F45"/>
  <c r="F20"/>
  <c r="E128"/>
  <c r="F177"/>
  <c r="E42"/>
  <c r="D14"/>
  <c r="C58"/>
  <c r="F65"/>
  <c r="E81"/>
  <c r="C95" i="9"/>
  <c r="F68"/>
  <c r="F79"/>
  <c r="D187" i="7"/>
  <c r="F79"/>
  <c r="C31"/>
  <c r="F52"/>
  <c r="D58"/>
  <c r="F58"/>
  <c r="F91" i="9"/>
  <c r="F94"/>
  <c r="E37"/>
  <c r="D95"/>
  <c r="F37"/>
  <c r="F16"/>
  <c r="E30"/>
  <c r="C24"/>
  <c r="C19"/>
  <c r="E21"/>
  <c r="D15"/>
  <c r="D14"/>
  <c r="D24"/>
  <c r="E34"/>
  <c r="C33"/>
  <c r="E33"/>
  <c r="C14"/>
  <c r="F15"/>
  <c r="E15"/>
  <c r="E35"/>
  <c r="E16"/>
  <c r="D20"/>
  <c r="F25"/>
  <c r="E74" i="7"/>
  <c r="D73"/>
  <c r="F74"/>
  <c r="E20"/>
  <c r="E23"/>
  <c r="E28"/>
  <c r="E52"/>
  <c r="F59"/>
  <c r="C14"/>
  <c r="D31"/>
  <c r="E160"/>
  <c r="F169"/>
  <c r="F75"/>
  <c r="C187"/>
  <c r="E186"/>
  <c r="F81"/>
  <c r="E79"/>
  <c r="C68"/>
  <c r="E68"/>
  <c r="C51"/>
  <c r="D22"/>
  <c r="E75"/>
  <c r="F128"/>
  <c r="E169"/>
  <c r="F180"/>
  <c r="F118"/>
  <c r="E118"/>
  <c r="E25"/>
  <c r="C13"/>
  <c r="E187"/>
  <c r="C50"/>
  <c r="F187"/>
  <c r="E58"/>
  <c r="D50"/>
  <c r="E24" i="9"/>
  <c r="E95"/>
  <c r="F95"/>
  <c r="F24"/>
  <c r="E14"/>
  <c r="F14"/>
  <c r="D19"/>
  <c r="E20"/>
  <c r="C39"/>
  <c r="C40"/>
  <c r="C42"/>
  <c r="F22" i="7"/>
  <c r="E22"/>
  <c r="F51"/>
  <c r="D13"/>
  <c r="E73"/>
  <c r="F73"/>
  <c r="F31"/>
  <c r="E31"/>
  <c r="F14"/>
  <c r="E51"/>
  <c r="E14"/>
  <c r="C72"/>
  <c r="C89"/>
  <c r="E50"/>
  <c r="F50"/>
  <c r="D72"/>
  <c r="D89"/>
  <c r="F19" i="9"/>
  <c r="E19"/>
  <c r="D39"/>
  <c r="E72" i="7"/>
  <c r="E13"/>
  <c r="F13"/>
  <c r="F72"/>
  <c r="E39" i="9"/>
  <c r="F39"/>
  <c r="D40"/>
  <c r="F89" i="7"/>
  <c r="E89"/>
  <c r="F40" i="9"/>
  <c r="D42"/>
  <c r="E40"/>
  <c r="E42"/>
  <c r="F42"/>
</calcChain>
</file>

<file path=xl/sharedStrings.xml><?xml version="1.0" encoding="utf-8"?>
<sst xmlns="http://schemas.openxmlformats.org/spreadsheetml/2006/main" count="428" uniqueCount="316">
  <si>
    <t>Податкові надходження: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</si>
  <si>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</si>
  <si>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</si>
  <si>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</si>
  <si>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</si>
  <si>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</si>
  <si>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</si>
  <si>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Внутрішні податки на товари та послуги  </t>
  </si>
  <si>
    <t>Місцеві податки</t>
  </si>
  <si>
    <t>Податок на майно</t>
  </si>
  <si>
    <t>Земельний податок з юридичних осіб</t>
  </si>
  <si>
    <t>Орендна плата з юридичних осіб 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</si>
  <si>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</si>
  <si>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</si>
  <si>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</si>
  <si>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</si>
  <si>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</si>
  <si>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</si>
  <si>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</si>
  <si>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</si>
  <si>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</si>
  <si>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 у яких частка сільськогосподарського товаровиробництва за попередній податковий (звітний) рік дорівнює або перевищує 75 відсотків</t>
  </si>
  <si>
    <t>Екологічний податок </t>
  </si>
  <si>
    <t>Надходження від викидів забруднюючих речовин в атмосферне повітря стаціонарними джерелами забруднення </t>
  </si>
  <si>
    <t>Неподаткові надходження</t>
  </si>
  <si>
    <t>Плата за надання адміністративних послуг</t>
  </si>
  <si>
    <t>Плата за надання інших адміністративних послуг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</si>
  <si>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</si>
  <si>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</si>
  <si>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Надходження від плати за послуги, що надаються бюджетними установами згідно із законодавством </t>
  </si>
  <si>
    <t>Цільові фонди  </t>
  </si>
  <si>
    <t>Офіційні трансферти  </t>
  </si>
  <si>
    <t>Від органів державного управління  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</si>
  <si>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</si>
  <si>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</si>
  <si>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Код</t>
  </si>
  <si>
    <t>Назва</t>
  </si>
  <si>
    <t>Всього</t>
  </si>
  <si>
    <t>Затверджено розписом на звітний рік з урахуванням змін</t>
  </si>
  <si>
    <t>Факт</t>
  </si>
  <si>
    <t>Відхилення</t>
  </si>
  <si>
    <t>% виконання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</si>
  <si>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</si>
  <si>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Звіт</t>
  </si>
  <si>
    <t>грн.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</si>
  <si>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 </t>
  </si>
  <si>
    <t>Власні надходження бюджетних установ</t>
  </si>
  <si>
    <t>Благодійні внески, гранти та дарунки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</si>
  <si>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</si>
  <si>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Плата за послуги, що надаються бюджетними установами згідно з їх основною діяльністю</t>
  </si>
  <si>
    <t>Надходження бюджетних установ від реалізації в установленому порядку майна (крім нерухомого майна)</t>
  </si>
  <si>
    <t>Акцизний податок з реалізації суб'єктами господарювання роздрібної торгівлі підакцизних товарів</t>
  </si>
  <si>
    <t>Податок на прибуток підприємств та фінансових установ комунальної власності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</si>
  <si>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</si>
  <si>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</si>
  <si>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 юридичними особами, які є власниками об'єктів нежитлової нерухомостї</t>
  </si>
  <si>
    <t>Доходи від  власності та підприємницької діяльності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</si>
  <si>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</si>
  <si>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</si>
  <si>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</si>
  <si>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Державне мито, пов'язане з видачею та оформленням закордонних паспортів (посвідок) та паспортів громадян України  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</si>
  <si>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</si>
  <si>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Інші податки та збори </t>
  </si>
  <si>
    <t>Інші надходження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</si>
  <si>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</si>
  <si>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</si>
  <si>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Інші неподаткові надходження  </t>
  </si>
  <si>
    <t>Інші надходження  </t>
  </si>
  <si>
    <t>Інші субвенції </t>
  </si>
  <si>
    <t>Інші неподаткові надходження</t>
  </si>
  <si>
    <t>Інші джерела власних надходжень бюджетних установ  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</si>
  <si>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</si>
  <si>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Кошти від продажу землі</t>
  </si>
  <si>
    <t>Доходи від операцій з капіталом</t>
  </si>
  <si>
    <t>Кошти від продажу землі і нематеріальних активів</t>
  </si>
  <si>
    <t xml:space="preserve">Усього доходів без урахування міжбюджетних трансфертів з державного бюджету </t>
  </si>
  <si>
    <t>Усього:</t>
  </si>
  <si>
    <t>Усього доходів з урахуванням міжбюджетних трансфертів з державного бюджету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</si>
  <si>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</si>
  <si>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</si>
  <si>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Податкові надходження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</si>
  <si>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державна або комунальна власність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</si>
  <si>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АР Крим</t>
  </si>
  <si>
    <t>Плата за розміщення тимчасово вільних коштів місцевих бюджетів</t>
  </si>
  <si>
    <t>Адміністративний збір за проведення державної реєстрації юридичних осіб та фізичних осіб - підприємців</t>
  </si>
  <si>
    <t>Адміністративний збір за державну реєстрацію речових прав на нерухоме майно та їх обтяжень</t>
  </si>
  <si>
    <t>Надходження коштів пайової участі у розвитку інфраструктури населеного пункту</t>
  </si>
  <si>
    <t>Пальне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</si>
  <si>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</si>
  <si>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</si>
  <si>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</si>
  <si>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1.Доходи бюджету міста</t>
  </si>
  <si>
    <t>Плата за оренду майна бюджетних установ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</si>
  <si>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</si>
  <si>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 xml:space="preserve"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об"єктів </t>
  </si>
  <si>
    <t>Єдиний податок з фізичних осіб, нарахований до 1 січня 2011 року</t>
  </si>
  <si>
    <t>__.__.2018 № __/_____</t>
  </si>
  <si>
    <t>Додаток 2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</si>
  <si>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грунтового покриву (родючого шару грунту) без спеціального дозволу; відшкодування збитків за погіршення якості грунтового покриву тощо та за неодержання доходів у звязку з тимчасовим невикористанням земельних ділянок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</si>
  <si>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</si>
  <si>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Дотації з місцевих бюджетів іншим місцевим бюджетам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</si>
  <si>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</si>
  <si>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Субвенції з державного бюджету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</si>
  <si>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</si>
  <si>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 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</si>
  <si>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та допомоги по догляду за особами з інвалідністю І чи ІІ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</si>
  <si>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виплату державної соціальної допомоги на дітей-сиріт та дітей, позбавлених батьківського піклування, 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дитиною", оплату послуг із здійснення патронату над дитиною та виплату соціальної допомоги на утримання дитини в сім'ї патронатного вихователя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</si>
  <si>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</si>
  <si>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</si>
  <si>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Інші субвенції з місцевого бюджету</t>
  </si>
  <si>
    <t>Субвенції з місцевих бюджетів іншим місцевим бюджетам </t>
  </si>
  <si>
    <t>Надходження бюджетних установ від додаткової (господарської) діяльності</t>
  </si>
  <si>
    <t>Усього доходів без урахування міжбюджетних трансфертів</t>
  </si>
  <si>
    <t>Усього</t>
  </si>
  <si>
    <t xml:space="preserve">про виконання загального фонду бюджету міста Нетішин за січень-березень 2018 року </t>
  </si>
  <si>
    <t xml:space="preserve">про виконання спеціального фонду бюджету міста Нетішин за січень-березень 2018 року </t>
  </si>
  <si>
    <t>ІІ. Видатки  бюджету міста</t>
  </si>
  <si>
    <t>1</t>
  </si>
  <si>
    <t>5=4-3</t>
  </si>
  <si>
    <t>6=4/3*100</t>
  </si>
  <si>
    <t>02</t>
  </si>
  <si>
    <t>Виконавчий комітет Нетішинської міської ради</t>
  </si>
  <si>
    <t>0210150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</si>
  <si>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</si>
  <si>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0210180</t>
  </si>
  <si>
    <t>Інша діяльність у сфері державного управління</t>
  </si>
  <si>
    <t>0212020</t>
  </si>
  <si>
    <t>Спеціалізована стаціонарна медична допомога населенню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</si>
  <si>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</si>
  <si>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</si>
  <si>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0212144</t>
  </si>
  <si>
    <t>Централізовані заходи з лікування хворих на цукровий та нецукровий діабет</t>
  </si>
  <si>
    <t>0212146</t>
  </si>
  <si>
    <t>Відшкодування вартості лікарських засобів для лікування окремих захворювань</t>
  </si>
  <si>
    <t>0213112</t>
  </si>
  <si>
    <t>Заходи державної політики з питань дітей та їх соціального захисту</t>
  </si>
  <si>
    <t>0213133</t>
  </si>
  <si>
    <t>Інші заходи та заклади молодіжної політики</t>
  </si>
  <si>
    <t>0213140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</si>
  <si>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</si>
  <si>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0213242</t>
  </si>
  <si>
    <t>Інші заходи у сфері соціального захисту і соціального забезпечення</t>
  </si>
  <si>
    <t>0215011</t>
  </si>
  <si>
    <t>Проведення навчально-тренувальних зборів і змагань з олімпійських видів спорту</t>
  </si>
  <si>
    <t>0215012</t>
  </si>
  <si>
    <t>Проведення навчально-тренувальних зборів і змагань з неолімпійських видів спорту</t>
  </si>
  <si>
    <t>0216011</t>
  </si>
  <si>
    <t>Експлуатація та технічне обслуговування житлового фонду</t>
  </si>
  <si>
    <t>0216030</t>
  </si>
  <si>
    <t>Організація благоустрою населених пунктів</t>
  </si>
  <si>
    <t>0216071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</si>
  <si>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</t>
  </si>
  <si>
    <t>0217130</t>
  </si>
  <si>
    <t>Здійснення заходів із землеустрою</t>
  </si>
  <si>
    <t>0217413</t>
  </si>
  <si>
    <t>Інші заходи у сфері автотранспорту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</si>
  <si>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</si>
  <si>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</si>
  <si>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0217650</t>
  </si>
  <si>
    <t>Проведення експертної грошової оцінки земельної ділянки чи права на неї</t>
  </si>
  <si>
    <t>0217660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</si>
  <si>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</si>
  <si>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0217680</t>
  </si>
  <si>
    <t>Членські внески до асоціацій органів місцевого самоврядування</t>
  </si>
  <si>
    <t>0217693</t>
  </si>
  <si>
    <t>Інші заходи, пов`язані з економічною діяльністю</t>
  </si>
  <si>
    <t>0218110</t>
  </si>
  <si>
    <t>Заходи із запобігання та ліквідації надзвичайних ситуацій та наслідків стихійного лиха</t>
  </si>
  <si>
    <t>0218410</t>
  </si>
  <si>
    <t>Фінансова підтримка засобів масової інформації</t>
  </si>
  <si>
    <t>0219800</t>
  </si>
  <si>
    <t>Субвенція з місцевого бюджету державному бюджету на виконання програм соціально-економічного розвитку регіонів</t>
  </si>
  <si>
    <t>Разом</t>
  </si>
  <si>
    <t>06</t>
  </si>
  <si>
    <t>Управління освіти                                                                                                   виконавчого комітету Нетішинської міської ради</t>
  </si>
  <si>
    <t>0610160</t>
  </si>
  <si>
    <t>Керівництво і управління у відповідній сфері у містах (місті Києві), селищах, селах, об`єднаних територіальних громадах</t>
  </si>
  <si>
    <t>0611010</t>
  </si>
  <si>
    <t>Надання дошкільної освіти</t>
  </si>
  <si>
    <t>0611020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</si>
  <si>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</si>
  <si>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0611090</t>
  </si>
  <si>
    <t>Надання позашкільної освіти позашкільними закладами освіти, заходи із позашкільної роботи з дітьми</t>
  </si>
  <si>
    <t>0611150</t>
  </si>
  <si>
    <t>Методичне забезпечення діяльності навчальних закладів</t>
  </si>
  <si>
    <t>0611161</t>
  </si>
  <si>
    <t>Забезпечення діяльності інших закладів у сфері освіти</t>
  </si>
  <si>
    <t>0613140</t>
  </si>
  <si>
    <t>0613230</t>
  </si>
  <si>
    <t xml:space="preserve"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сім`ях, грошового забезпечення батькам-вихователям і прийомним батькам за надання соціальних послуг </t>
  </si>
  <si>
    <t>08</t>
  </si>
  <si>
    <t>Управління соціального захисту населення виконавчого комітету Нетішинської міської ради</t>
  </si>
  <si>
    <t>0810160</t>
  </si>
  <si>
    <t>0813011</t>
  </si>
  <si>
    <t>Надання пільг на оплату житлово-комунальних послуг окремим категоріям громадян відповідно до законодавства</t>
  </si>
  <si>
    <t>0813012</t>
  </si>
  <si>
    <t>Надання субсидій населенню для відшкодування витрат на оплату житлово-комунальних послуг</t>
  </si>
  <si>
    <t>0813021</t>
  </si>
  <si>
    <t>Надання пільг на придбання твердого та рідкого пічного побутового палива і скрапленого газу окремим категоріям громадян відповідно до законодавства</t>
  </si>
  <si>
    <t>0813022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</si>
  <si>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</si>
  <si>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0813031</t>
  </si>
  <si>
    <t>Надання інших пільг окремим категоріям громадян відповідно до законодавства</t>
  </si>
  <si>
    <t>0813032</t>
  </si>
  <si>
    <t>Надання пільг окремим категоріям громадян з оплати послуг зв`язку</t>
  </si>
  <si>
    <t>0813033</t>
  </si>
  <si>
    <t>Компенсаційні виплати на пільговий проїзд автомобільним транспортом окремим категоріям громадян</t>
  </si>
  <si>
    <t>0813041</t>
  </si>
  <si>
    <t>Надання допомоги у зв`язку з вагітністю і пологами</t>
  </si>
  <si>
    <t>0813042</t>
  </si>
  <si>
    <t>Надання допомоги при усиновленні дитини</t>
  </si>
  <si>
    <t>0813043</t>
  </si>
  <si>
    <t>Надання допомоги при народженні дитини</t>
  </si>
  <si>
    <t>0813044</t>
  </si>
  <si>
    <t>Надання допомоги на дітей, над якими встановлено опіку чи піклування</t>
  </si>
  <si>
    <t>0813045</t>
  </si>
  <si>
    <t>Надання допомоги на дітей одиноким матерям</t>
  </si>
  <si>
    <t>0813046</t>
  </si>
  <si>
    <t>Надання тимчасової державної допомоги дітям</t>
  </si>
  <si>
    <t>0813047</t>
  </si>
  <si>
    <t>Надання державної соціальної допомоги малозабезпеченим сім`ям</t>
  </si>
  <si>
    <t>0813050</t>
  </si>
  <si>
    <t>Пільгове медичне обслуговування осіб, які постраждали внаслідок Чорнобильської катастрофи</t>
  </si>
  <si>
    <t>0813081</t>
  </si>
  <si>
    <t>Надання державної соціальної допомоги особам з інвалідністю з дитинства та дітям з інвалідністю</t>
  </si>
  <si>
    <t>0813082</t>
  </si>
  <si>
    <t>Надання державної соціальної допомоги особам, які не мають права на пенсію, та особам з інвалідністю, державної соціальної допомоги на догляд</t>
  </si>
  <si>
    <t>0813083</t>
  </si>
  <si>
    <t>Надання допомоги по догляду за особами з інвалідністю I чи II групи внаслідок психічного розладу</t>
  </si>
  <si>
    <t>0813085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</si>
  <si>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</si>
  <si>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0813090</t>
  </si>
  <si>
    <t>Видатки на поховання учасників бойових дій та осіб з інвалідністю внаслідок війни</t>
  </si>
  <si>
    <t>0813104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</si>
  <si>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</si>
  <si>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0813105</t>
  </si>
  <si>
    <t>Надання реабілітаційних послуг особам з інвалідністю та дітям з інвалідністю</t>
  </si>
  <si>
    <t>0813140</t>
  </si>
  <si>
    <t>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</si>
  <si>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</si>
  <si>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</si>
  <si>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</si>
  <si>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0813180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</si>
  <si>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</si>
  <si>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0813192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</si>
  <si>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</si>
  <si>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0813230</t>
  </si>
  <si>
    <t>0813242</t>
  </si>
  <si>
    <t>Управління культури                                                                                               виконавчого комітету Нетішинської міської ради</t>
  </si>
  <si>
    <t>1010160</t>
  </si>
  <si>
    <t>1011100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</si>
  <si>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</si>
  <si>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1013140</t>
  </si>
  <si>
    <t>1014030</t>
  </si>
  <si>
    <t>Забезпечення діяльності бібліотек</t>
  </si>
  <si>
    <t>1014040</t>
  </si>
  <si>
    <t>Забезпечення діяльності музеїв i виставок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</si>
  <si>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</si>
  <si>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</si>
  <si>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</si>
  <si>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Забезпечення діяльності інших закладів в галузі культури і мистецтва</t>
  </si>
  <si>
    <t>Управління капітального будівництва виконавчого комітету Нетішинської міської ради</t>
  </si>
  <si>
    <t>1510150</t>
  </si>
  <si>
    <t>1510160</t>
  </si>
  <si>
    <t>1512020</t>
  </si>
  <si>
    <t>1513140</t>
  </si>
  <si>
    <t>1514060</t>
  </si>
  <si>
    <t>1516030</t>
  </si>
  <si>
    <t>Фонд комунального майна міста Нетішин</t>
  </si>
  <si>
    <t>3110160</t>
  </si>
  <si>
    <t>Фінансове управління                                                                                                виконавчого комітету Нетішинської міської ради</t>
  </si>
  <si>
    <t>3710160</t>
  </si>
  <si>
    <t>3713140</t>
  </si>
  <si>
    <t>3718700</t>
  </si>
  <si>
    <t>Резервний фонд</t>
  </si>
  <si>
    <t>3719110</t>
  </si>
  <si>
    <t>Реверсна дотація </t>
  </si>
  <si>
    <t xml:space="preserve"> </t>
  </si>
  <si>
    <t>РАЗОМ ВИДАТКІВ</t>
  </si>
  <si>
    <t>Погоджено:</t>
  </si>
  <si>
    <t>Начальник фінансового управління</t>
  </si>
  <si>
    <t>виконавчого комітету міської ради</t>
  </si>
  <si>
    <t>В.Ф.Кравчук</t>
  </si>
  <si>
    <t>КФК</t>
  </si>
  <si>
    <t xml:space="preserve">Назва головного розпорядника коштів                                                                                                                    </t>
  </si>
  <si>
    <t>Касові видатки за січень - березень                2018 року</t>
  </si>
  <si>
    <t>0216015</t>
  </si>
  <si>
    <t>Забезпечення надійної та безперебійної експлуатації ліфтів</t>
  </si>
  <si>
    <t>0217350</t>
  </si>
  <si>
    <t>Розроблення схем планування та забудови територій (містобудівної документації)</t>
  </si>
  <si>
    <t>0217370</t>
  </si>
  <si>
    <t>Реалізація інших заходів щодо соціально-економічного розвитку територій</t>
  </si>
  <si>
    <t>0217691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</si>
  <si>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самовряядування</t>
  </si>
  <si>
    <t>0218340</t>
  </si>
  <si>
    <t>Природоохоронні заходи за рахунок цільових фондів</t>
  </si>
  <si>
    <t>Управління освіти  виконавчого комітету Нетішинської міської ради</t>
  </si>
  <si>
    <t>Управління соціального захисту населення                                                        виконавчого комітету Нетішинської міської ради</t>
  </si>
  <si>
    <t>Управління культури виконавчого комітету Нетішинської міської ради</t>
  </si>
  <si>
    <t>1511010</t>
  </si>
  <si>
    <t>1511020</t>
  </si>
  <si>
    <t>1511090</t>
  </si>
  <si>
    <t>1514040</t>
  </si>
  <si>
    <t>1516011</t>
  </si>
  <si>
    <t>1517321</t>
  </si>
  <si>
    <t>Будівництво освітніх установ та закладів</t>
  </si>
  <si>
    <t>1517370</t>
  </si>
  <si>
    <t xml:space="preserve">Затверджено розписом з урахуванням змін                              на 2018 рік </t>
  </si>
  <si>
    <t>Секретар міської ради</t>
  </si>
  <si>
    <t>О.В.Хоменко</t>
  </si>
  <si>
    <t>рішенням _________________________</t>
  </si>
  <si>
    <t>Нетішинської міської ради VII скликання</t>
  </si>
  <si>
    <t>__.__.2018 № ___/_____</t>
  </si>
  <si>
    <t>ЗАТВЕРДЖЕНО</t>
  </si>
  <si>
    <t xml:space="preserve">рішенням ___________________ сесії  </t>
  </si>
  <si>
    <t xml:space="preserve">Додаток 1                                                                                          ЗАТВЕРДЖЕНО
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</si>
</sst>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0.00"/>
    <numFmt numFmtId="166" formatCode="#,##0.0"/>
  </numFmts>
  <fonts count="33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3"/>
      <name val="Arial Cyr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3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</cellStyleXfs>
  <cellXfs count="143">
    <xf numFmtId="0" fontId="0" fillId="0" borderId="0" xfId="0"/>
    <xf numFmtId="0" fontId="19" fillId="0" borderId="10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justify" vertical="center" wrapText="1"/>
    </xf>
    <xf numFmtId="1" fontId="19" fillId="0" borderId="1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Alignment="1" applyProtection="1">
      <alignment horizontal="center" vertical="center"/>
    </xf>
    <xf numFmtId="1" fontId="22" fillId="0" borderId="10" xfId="0" applyNumberFormat="1" applyFont="1" applyFill="1" applyBorder="1" applyAlignment="1" applyProtection="1">
      <alignment horizontal="center" vertical="center"/>
    </xf>
    <xf numFmtId="0" fontId="22" fillId="0" borderId="10" xfId="0" applyFont="1" applyFill="1" applyBorder="1" applyAlignment="1">
      <alignment horizontal="justify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19" fillId="0" borderId="0" xfId="0" applyNumberFormat="1" applyFont="1" applyAlignment="1">
      <alignment vertical="center"/>
    </xf>
    <xf numFmtId="0" fontId="22" fillId="0" borderId="10" xfId="0" applyNumberFormat="1" applyFont="1" applyFill="1" applyBorder="1" applyAlignment="1">
      <alignment horizontal="center" vertical="center" wrapText="1"/>
    </xf>
    <xf numFmtId="0" fontId="22" fillId="0" borderId="10" xfId="0" applyNumberFormat="1" applyFont="1" applyFill="1" applyBorder="1" applyAlignment="1">
      <alignment horizontal="left" vertical="center" wrapText="1"/>
    </xf>
    <xf numFmtId="0" fontId="22" fillId="0" borderId="11" xfId="0" applyNumberFormat="1" applyFont="1" applyFill="1" applyBorder="1" applyAlignment="1">
      <alignment horizontal="center" vertical="center" wrapText="1"/>
    </xf>
    <xf numFmtId="0" fontId="19" fillId="0" borderId="11" xfId="0" applyNumberFormat="1" applyFont="1" applyFill="1" applyBorder="1" applyAlignment="1">
      <alignment horizontal="center" vertical="center" wrapText="1"/>
    </xf>
    <xf numFmtId="0" fontId="19" fillId="0" borderId="10" xfId="0" applyNumberFormat="1" applyFont="1" applyFill="1" applyBorder="1" applyAlignment="1">
      <alignment horizontal="left" vertical="center" wrapText="1"/>
    </xf>
    <xf numFmtId="0" fontId="19" fillId="0" borderId="11" xfId="0" applyNumberFormat="1" applyFont="1" applyBorder="1" applyAlignment="1">
      <alignment vertical="center" wrapText="1"/>
    </xf>
    <xf numFmtId="0" fontId="19" fillId="0" borderId="11" xfId="0" applyNumberFormat="1" applyFont="1" applyBorder="1" applyAlignment="1">
      <alignment horizontal="justify" vertical="center" wrapText="1"/>
    </xf>
    <xf numFmtId="0" fontId="19" fillId="0" borderId="11" xfId="0" applyNumberFormat="1" applyFont="1" applyBorder="1" applyAlignment="1">
      <alignment horizontal="center" vertical="center" wrapText="1"/>
    </xf>
    <xf numFmtId="4" fontId="22" fillId="0" borderId="10" xfId="0" applyNumberFormat="1" applyFont="1" applyFill="1" applyBorder="1" applyAlignment="1" applyProtection="1">
      <alignment horizontal="right" vertical="center"/>
    </xf>
    <xf numFmtId="4" fontId="19" fillId="0" borderId="10" xfId="0" applyNumberFormat="1" applyFont="1" applyFill="1" applyBorder="1" applyAlignment="1" applyProtection="1">
      <alignment horizontal="right" vertical="center"/>
    </xf>
    <xf numFmtId="164" fontId="22" fillId="0" borderId="10" xfId="0" applyNumberFormat="1" applyFont="1" applyFill="1" applyBorder="1" applyAlignment="1" applyProtection="1">
      <alignment horizontal="right" vertical="center"/>
    </xf>
    <xf numFmtId="164" fontId="19" fillId="0" borderId="10" xfId="0" applyNumberFormat="1" applyFont="1" applyFill="1" applyBorder="1" applyAlignment="1" applyProtection="1">
      <alignment horizontal="right" vertical="center"/>
    </xf>
    <xf numFmtId="0" fontId="22" fillId="0" borderId="11" xfId="0" applyNumberFormat="1" applyFont="1" applyBorder="1" applyAlignment="1">
      <alignment horizontal="justify" vertical="center" wrapText="1"/>
    </xf>
    <xf numFmtId="0" fontId="19" fillId="0" borderId="0" xfId="0" applyFont="1" applyAlignment="1">
      <alignment vertical="center"/>
    </xf>
    <xf numFmtId="4" fontId="22" fillId="0" borderId="11" xfId="0" applyNumberFormat="1" applyFont="1" applyBorder="1" applyAlignment="1">
      <alignment vertical="center"/>
    </xf>
    <xf numFmtId="4" fontId="22" fillId="0" borderId="11" xfId="0" applyNumberFormat="1" applyFont="1" applyFill="1" applyBorder="1" applyAlignment="1">
      <alignment horizontal="right" vertical="center" wrapText="1"/>
    </xf>
    <xf numFmtId="4" fontId="19" fillId="0" borderId="11" xfId="0" applyNumberFormat="1" applyFont="1" applyFill="1" applyBorder="1" applyAlignment="1">
      <alignment horizontal="right" vertical="center" wrapText="1"/>
    </xf>
    <xf numFmtId="4" fontId="19" fillId="0" borderId="11" xfId="0" applyNumberFormat="1" applyFont="1" applyBorder="1" applyAlignment="1">
      <alignment vertical="center"/>
    </xf>
    <xf numFmtId="4" fontId="19" fillId="0" borderId="10" xfId="0" applyNumberFormat="1" applyFont="1" applyFill="1" applyBorder="1" applyAlignment="1">
      <alignment horizontal="right" vertical="center" wrapText="1"/>
    </xf>
    <xf numFmtId="4" fontId="22" fillId="0" borderId="10" xfId="0" applyNumberFormat="1" applyFont="1" applyFill="1" applyBorder="1" applyAlignment="1">
      <alignment horizontal="right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justify" vertical="center" wrapText="1"/>
    </xf>
    <xf numFmtId="0" fontId="22" fillId="0" borderId="11" xfId="0" applyFont="1" applyBorder="1" applyAlignment="1">
      <alignment horizontal="justify" vertical="center" wrapText="1"/>
    </xf>
    <xf numFmtId="164" fontId="22" fillId="0" borderId="11" xfId="0" applyNumberFormat="1" applyFont="1" applyFill="1" applyBorder="1" applyAlignment="1" applyProtection="1">
      <alignment horizontal="right" vertical="center"/>
    </xf>
    <xf numFmtId="164" fontId="19" fillId="0" borderId="11" xfId="0" applyNumberFormat="1" applyFont="1" applyFill="1" applyBorder="1" applyAlignment="1" applyProtection="1">
      <alignment horizontal="right" vertical="center"/>
    </xf>
    <xf numFmtId="0" fontId="23" fillId="0" borderId="0" xfId="0" applyFont="1" applyAlignment="1">
      <alignment vertical="center"/>
    </xf>
    <xf numFmtId="4" fontId="19" fillId="0" borderId="11" xfId="0" applyNumberFormat="1" applyFont="1" applyFill="1" applyBorder="1" applyAlignment="1" applyProtection="1">
      <alignment horizontal="right" vertical="center"/>
    </xf>
    <xf numFmtId="4" fontId="22" fillId="0" borderId="11" xfId="0" applyNumberFormat="1" applyFont="1" applyFill="1" applyBorder="1" applyAlignment="1" applyProtection="1">
      <alignment horizontal="right" vertical="center"/>
    </xf>
    <xf numFmtId="0" fontId="19" fillId="0" borderId="10" xfId="0" applyNumberFormat="1" applyFont="1" applyFill="1" applyBorder="1" applyAlignment="1">
      <alignment horizontal="left" vertical="top" wrapText="1"/>
    </xf>
    <xf numFmtId="0" fontId="24" fillId="0" borderId="0" xfId="0" applyFont="1" applyAlignment="1">
      <alignment vertical="center"/>
    </xf>
    <xf numFmtId="0" fontId="19" fillId="0" borderId="11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4" fontId="26" fillId="0" borderId="0" xfId="0" applyNumberFormat="1" applyFont="1" applyAlignment="1">
      <alignment vertical="center"/>
    </xf>
    <xf numFmtId="4" fontId="27" fillId="0" borderId="0" xfId="0" applyNumberFormat="1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49" fontId="28" fillId="0" borderId="11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3" fontId="19" fillId="0" borderId="11" xfId="0" applyNumberFormat="1" applyFont="1" applyBorder="1" applyAlignment="1">
      <alignment horizontal="center" vertical="center"/>
    </xf>
    <xf numFmtId="4" fontId="19" fillId="0" borderId="11" xfId="0" applyNumberFormat="1" applyFont="1" applyBorder="1" applyAlignment="1">
      <alignment horizontal="center" vertical="center"/>
    </xf>
    <xf numFmtId="49" fontId="22" fillId="24" borderId="11" xfId="0" applyNumberFormat="1" applyFont="1" applyFill="1" applyBorder="1" applyAlignment="1">
      <alignment horizontal="center" vertical="center" wrapText="1"/>
    </xf>
    <xf numFmtId="165" fontId="22" fillId="24" borderId="11" xfId="0" applyNumberFormat="1" applyFont="1" applyFill="1" applyBorder="1" applyAlignment="1">
      <alignment horizontal="center" vertical="center" wrapText="1"/>
    </xf>
    <xf numFmtId="4" fontId="22" fillId="24" borderId="11" xfId="0" applyNumberFormat="1" applyFont="1" applyFill="1" applyBorder="1" applyAlignment="1">
      <alignment horizontal="center" vertical="center" wrapText="1"/>
    </xf>
    <xf numFmtId="0" fontId="19" fillId="0" borderId="11" xfId="0" quotePrefix="1" applyFont="1" applyBorder="1" applyAlignment="1">
      <alignment horizontal="center" vertical="center" wrapText="1"/>
    </xf>
    <xf numFmtId="4" fontId="19" fillId="0" borderId="11" xfId="0" applyNumberFormat="1" applyFont="1" applyBorder="1" applyAlignment="1" applyProtection="1">
      <alignment horizontal="right" vertical="center"/>
      <protection locked="0"/>
    </xf>
    <xf numFmtId="166" fontId="19" fillId="0" borderId="11" xfId="0" applyNumberFormat="1" applyFont="1" applyBorder="1" applyAlignment="1" applyProtection="1">
      <alignment horizontal="right" vertical="center"/>
      <protection locked="0"/>
    </xf>
    <xf numFmtId="2" fontId="22" fillId="0" borderId="11" xfId="0" applyNumberFormat="1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4" fontId="22" fillId="0" borderId="11" xfId="0" applyNumberFormat="1" applyFont="1" applyBorder="1" applyAlignment="1">
      <alignment horizontal="right" vertical="center"/>
    </xf>
    <xf numFmtId="4" fontId="22" fillId="0" borderId="11" xfId="0" applyNumberFormat="1" applyFont="1" applyBorder="1" applyAlignment="1" applyProtection="1">
      <alignment horizontal="right" vertical="center"/>
      <protection locked="0"/>
    </xf>
    <xf numFmtId="166" fontId="22" fillId="0" borderId="11" xfId="0" applyNumberFormat="1" applyFont="1" applyBorder="1" applyAlignment="1" applyProtection="1">
      <alignment horizontal="right" vertical="center"/>
      <protection locked="0"/>
    </xf>
    <xf numFmtId="0" fontId="22" fillId="24" borderId="11" xfId="0" applyFont="1" applyFill="1" applyBorder="1" applyAlignment="1">
      <alignment horizontal="center" vertical="center" wrapText="1"/>
    </xf>
    <xf numFmtId="4" fontId="22" fillId="24" borderId="11" xfId="0" applyNumberFormat="1" applyFont="1" applyFill="1" applyBorder="1" applyAlignment="1">
      <alignment vertical="center" wrapText="1"/>
    </xf>
    <xf numFmtId="166" fontId="22" fillId="24" borderId="11" xfId="0" applyNumberFormat="1" applyFont="1" applyFill="1" applyBorder="1" applyAlignment="1">
      <alignment vertical="center" wrapText="1"/>
    </xf>
    <xf numFmtId="4" fontId="19" fillId="0" borderId="11" xfId="0" applyNumberFormat="1" applyFont="1" applyBorder="1" applyAlignment="1">
      <alignment vertical="center" wrapText="1"/>
    </xf>
    <xf numFmtId="166" fontId="22" fillId="24" borderId="11" xfId="0" applyNumberFormat="1" applyFont="1" applyFill="1" applyBorder="1" applyAlignment="1">
      <alignment horizontal="center" vertical="center" wrapText="1"/>
    </xf>
    <xf numFmtId="4" fontId="19" fillId="0" borderId="11" xfId="0" applyNumberFormat="1" applyFont="1" applyBorder="1" applyAlignment="1">
      <alignment horizontal="right" vertical="center"/>
    </xf>
    <xf numFmtId="0" fontId="19" fillId="0" borderId="11" xfId="0" quotePrefix="1" applyFont="1" applyBorder="1" applyAlignment="1">
      <alignment vertical="center" wrapText="1"/>
    </xf>
    <xf numFmtId="0" fontId="22" fillId="24" borderId="11" xfId="0" quotePrefix="1" applyFont="1" applyFill="1" applyBorder="1" applyAlignment="1">
      <alignment horizontal="center" vertical="center" wrapText="1"/>
    </xf>
    <xf numFmtId="4" fontId="22" fillId="24" borderId="11" xfId="0" applyNumberFormat="1" applyFont="1" applyFill="1" applyBorder="1" applyAlignment="1">
      <alignment horizontal="right" vertical="center" wrapText="1"/>
    </xf>
    <xf numFmtId="166" fontId="22" fillId="24" borderId="11" xfId="0" applyNumberFormat="1" applyFont="1" applyFill="1" applyBorder="1" applyAlignment="1">
      <alignment horizontal="right" vertical="center" wrapText="1"/>
    </xf>
    <xf numFmtId="4" fontId="19" fillId="25" borderId="11" xfId="0" applyNumberFormat="1" applyFont="1" applyFill="1" applyBorder="1" applyAlignment="1">
      <alignment vertical="center" wrapText="1"/>
    </xf>
    <xf numFmtId="4" fontId="22" fillId="0" borderId="11" xfId="0" applyNumberFormat="1" applyFont="1" applyBorder="1" applyAlignment="1">
      <alignment vertical="center" wrapText="1"/>
    </xf>
    <xf numFmtId="49" fontId="22" fillId="0" borderId="11" xfId="0" applyNumberFormat="1" applyFont="1" applyBorder="1" applyAlignment="1">
      <alignment horizontal="center" vertical="center"/>
    </xf>
    <xf numFmtId="4" fontId="19" fillId="0" borderId="0" xfId="0" applyNumberFormat="1" applyFont="1" applyAlignment="1">
      <alignment vertical="center"/>
    </xf>
    <xf numFmtId="49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22" fillId="0" borderId="0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4" fontId="22" fillId="0" borderId="0" xfId="0" applyNumberFormat="1" applyFont="1" applyBorder="1" applyAlignment="1" applyProtection="1">
      <alignment horizontal="right" vertical="center"/>
      <protection locked="0"/>
    </xf>
    <xf numFmtId="0" fontId="30" fillId="0" borderId="0" xfId="0" applyNumberFormat="1" applyFont="1" applyAlignment="1">
      <alignment vertical="center"/>
    </xf>
    <xf numFmtId="0" fontId="30" fillId="0" borderId="0" xfId="0" applyFont="1"/>
    <xf numFmtId="0" fontId="19" fillId="26" borderId="11" xfId="0" applyNumberFormat="1" applyFont="1" applyFill="1" applyBorder="1" applyAlignment="1">
      <alignment horizontal="center" vertical="center" wrapText="1"/>
    </xf>
    <xf numFmtId="4" fontId="22" fillId="26" borderId="10" xfId="0" applyNumberFormat="1" applyFont="1" applyFill="1" applyBorder="1" applyAlignment="1" applyProtection="1">
      <alignment horizontal="right" vertical="center"/>
    </xf>
    <xf numFmtId="164" fontId="22" fillId="26" borderId="10" xfId="0" applyNumberFormat="1" applyFont="1" applyFill="1" applyBorder="1" applyAlignment="1" applyProtection="1">
      <alignment horizontal="right" vertical="center"/>
    </xf>
    <xf numFmtId="0" fontId="22" fillId="26" borderId="11" xfId="0" applyNumberFormat="1" applyFont="1" applyFill="1" applyBorder="1" applyAlignment="1">
      <alignment horizontal="center" vertical="center" wrapText="1"/>
    </xf>
    <xf numFmtId="0" fontId="22" fillId="26" borderId="10" xfId="0" applyNumberFormat="1" applyFont="1" applyFill="1" applyBorder="1" applyAlignment="1">
      <alignment horizontal="left" vertical="center" wrapText="1"/>
    </xf>
    <xf numFmtId="0" fontId="30" fillId="0" borderId="0" xfId="0" applyNumberFormat="1" applyFont="1" applyAlignment="1">
      <alignment horizontal="right" vertical="center"/>
    </xf>
    <xf numFmtId="49" fontId="19" fillId="0" borderId="0" xfId="0" applyNumberFormat="1" applyFont="1" applyAlignment="1">
      <alignment horizontal="left"/>
    </xf>
    <xf numFmtId="49" fontId="22" fillId="26" borderId="11" xfId="0" applyNumberFormat="1" applyFont="1" applyFill="1" applyBorder="1" applyAlignment="1">
      <alignment horizontal="center" vertical="center"/>
    </xf>
    <xf numFmtId="164" fontId="22" fillId="26" borderId="11" xfId="0" applyNumberFormat="1" applyFont="1" applyFill="1" applyBorder="1" applyAlignment="1">
      <alignment horizontal="center" vertical="center" wrapText="1"/>
    </xf>
    <xf numFmtId="4" fontId="22" fillId="26" borderId="11" xfId="0" applyNumberFormat="1" applyFont="1" applyFill="1" applyBorder="1" applyAlignment="1" applyProtection="1">
      <alignment horizontal="right" vertical="center"/>
      <protection locked="0"/>
    </xf>
    <xf numFmtId="166" fontId="22" fillId="26" borderId="11" xfId="0" applyNumberFormat="1" applyFont="1" applyFill="1" applyBorder="1" applyAlignment="1" applyProtection="1">
      <alignment horizontal="right" vertical="center"/>
      <protection locked="0"/>
    </xf>
    <xf numFmtId="0" fontId="31" fillId="0" borderId="11" xfId="0" applyNumberFormat="1" applyFont="1" applyFill="1" applyBorder="1" applyAlignment="1">
      <alignment horizontal="center" vertical="center" wrapText="1"/>
    </xf>
    <xf numFmtId="49" fontId="19" fillId="0" borderId="11" xfId="0" applyNumberFormat="1" applyFont="1" applyBorder="1" applyAlignment="1">
      <alignment horizontal="center" vertical="center"/>
    </xf>
    <xf numFmtId="3" fontId="19" fillId="0" borderId="11" xfId="0" applyNumberFormat="1" applyFont="1" applyBorder="1" applyAlignment="1">
      <alignment horizontal="center" vertical="center" wrapText="1"/>
    </xf>
    <xf numFmtId="4" fontId="19" fillId="0" borderId="11" xfId="0" applyNumberFormat="1" applyFont="1" applyBorder="1" applyAlignment="1" applyProtection="1">
      <alignment vertical="center"/>
      <protection locked="0"/>
    </xf>
    <xf numFmtId="0" fontId="23" fillId="26" borderId="11" xfId="0" applyFont="1" applyFill="1" applyBorder="1" applyAlignment="1">
      <alignment vertical="center"/>
    </xf>
    <xf numFmtId="4" fontId="23" fillId="0" borderId="0" xfId="0" applyNumberFormat="1" applyFont="1" applyAlignment="1">
      <alignment vertical="center"/>
    </xf>
    <xf numFmtId="4" fontId="19" fillId="26" borderId="11" xfId="0" applyNumberFormat="1" applyFont="1" applyFill="1" applyBorder="1" applyAlignment="1" applyProtection="1">
      <alignment horizontal="right" vertical="center"/>
    </xf>
    <xf numFmtId="164" fontId="19" fillId="26" borderId="11" xfId="0" applyNumberFormat="1" applyFont="1" applyFill="1" applyBorder="1" applyAlignment="1" applyProtection="1">
      <alignment horizontal="right" vertical="center"/>
    </xf>
    <xf numFmtId="49" fontId="22" fillId="26" borderId="11" xfId="0" applyNumberFormat="1" applyFont="1" applyFill="1" applyBorder="1" applyAlignment="1">
      <alignment horizontal="center" vertical="center" wrapText="1"/>
    </xf>
    <xf numFmtId="0" fontId="22" fillId="26" borderId="11" xfId="0" quotePrefix="1" applyFont="1" applyFill="1" applyBorder="1" applyAlignment="1">
      <alignment horizontal="center" vertical="center" wrapText="1"/>
    </xf>
    <xf numFmtId="0" fontId="22" fillId="26" borderId="11" xfId="0" quotePrefix="1" applyFont="1" applyFill="1" applyBorder="1" applyAlignment="1">
      <alignment vertical="center" wrapText="1"/>
    </xf>
    <xf numFmtId="4" fontId="22" fillId="26" borderId="11" xfId="0" quotePrefix="1" applyNumberFormat="1" applyFont="1" applyFill="1" applyBorder="1" applyAlignment="1">
      <alignment vertical="center" wrapText="1"/>
    </xf>
    <xf numFmtId="0" fontId="22" fillId="26" borderId="11" xfId="0" applyFont="1" applyFill="1" applyBorder="1" applyAlignment="1">
      <alignment horizontal="center" vertical="center" wrapText="1"/>
    </xf>
    <xf numFmtId="4" fontId="22" fillId="26" borderId="11" xfId="0" applyNumberFormat="1" applyFont="1" applyFill="1" applyBorder="1" applyAlignment="1">
      <alignment vertical="center" wrapText="1"/>
    </xf>
    <xf numFmtId="4" fontId="22" fillId="26" borderId="11" xfId="0" applyNumberFormat="1" applyFont="1" applyFill="1" applyBorder="1" applyAlignment="1">
      <alignment vertical="center"/>
    </xf>
    <xf numFmtId="4" fontId="22" fillId="26" borderId="11" xfId="0" applyNumberFormat="1" applyFont="1" applyFill="1" applyBorder="1" applyAlignment="1" applyProtection="1">
      <alignment horizontal="right" vertical="center"/>
    </xf>
    <xf numFmtId="164" fontId="22" fillId="26" borderId="11" xfId="0" applyNumberFormat="1" applyFont="1" applyFill="1" applyBorder="1" applyAlignment="1" applyProtection="1">
      <alignment horizontal="right" vertical="center"/>
    </xf>
    <xf numFmtId="1" fontId="22" fillId="26" borderId="10" xfId="0" applyNumberFormat="1" applyFont="1" applyFill="1" applyBorder="1" applyAlignment="1" applyProtection="1">
      <alignment horizontal="center" vertical="center"/>
    </xf>
    <xf numFmtId="0" fontId="21" fillId="26" borderId="10" xfId="0" applyFont="1" applyFill="1" applyBorder="1" applyAlignment="1">
      <alignment horizontal="justify" vertical="center" wrapText="1"/>
    </xf>
    <xf numFmtId="0" fontId="32" fillId="0" borderId="0" xfId="0" applyFont="1" applyAlignment="1">
      <alignment horizontal="right"/>
    </xf>
    <xf numFmtId="0" fontId="19" fillId="0" borderId="11" xfId="0" applyNumberFormat="1" applyFont="1" applyFill="1" applyBorder="1" applyAlignment="1" applyProtection="1">
      <alignment horizontal="center" vertical="center" wrapText="1"/>
    </xf>
    <xf numFmtId="0" fontId="30" fillId="0" borderId="0" xfId="0" applyNumberFormat="1" applyFont="1" applyFill="1" applyAlignment="1" applyProtection="1">
      <alignment horizontal="left" vertical="center" wrapText="1"/>
    </xf>
    <xf numFmtId="0" fontId="30" fillId="0" borderId="0" xfId="0" applyFont="1" applyAlignment="1">
      <alignment horizontal="left"/>
    </xf>
    <xf numFmtId="0" fontId="25" fillId="0" borderId="12" xfId="0" applyFont="1" applyBorder="1" applyAlignment="1">
      <alignment horizontal="left"/>
    </xf>
    <xf numFmtId="0" fontId="25" fillId="0" borderId="13" xfId="0" applyNumberFormat="1" applyFont="1" applyFill="1" applyBorder="1" applyAlignment="1" applyProtection="1">
      <alignment horizontal="left"/>
    </xf>
    <xf numFmtId="0" fontId="22" fillId="26" borderId="14" xfId="0" applyFont="1" applyFill="1" applyBorder="1" applyAlignment="1">
      <alignment horizontal="center" vertical="center" wrapText="1"/>
    </xf>
    <xf numFmtId="0" fontId="22" fillId="26" borderId="15" xfId="0" applyFont="1" applyFill="1" applyBorder="1" applyAlignment="1">
      <alignment horizontal="center" vertical="center" wrapText="1"/>
    </xf>
    <xf numFmtId="0" fontId="25" fillId="0" borderId="0" xfId="0" applyNumberFormat="1" applyFont="1" applyFill="1" applyAlignment="1" applyProtection="1">
      <alignment horizontal="center" vertical="center"/>
    </xf>
    <xf numFmtId="0" fontId="25" fillId="0" borderId="13" xfId="0" applyNumberFormat="1" applyFont="1" applyBorder="1" applyAlignment="1">
      <alignment horizontal="left" vertical="center"/>
    </xf>
    <xf numFmtId="0" fontId="19" fillId="0" borderId="11" xfId="0" applyNumberFormat="1" applyFont="1" applyBorder="1" applyAlignment="1">
      <alignment horizontal="center" vertical="center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19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0" applyNumberFormat="1" applyFont="1" applyFill="1" applyBorder="1" applyAlignment="1" applyProtection="1">
      <alignment horizontal="center" vertical="center" wrapText="1"/>
    </xf>
    <xf numFmtId="0" fontId="19" fillId="0" borderId="19" xfId="0" applyNumberFormat="1" applyFont="1" applyFill="1" applyBorder="1" applyAlignment="1" applyProtection="1">
      <alignment horizontal="center" vertical="center" wrapText="1"/>
    </xf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19" fillId="0" borderId="20" xfId="0" applyNumberFormat="1" applyFont="1" applyFill="1" applyBorder="1" applyAlignment="1" applyProtection="1">
      <alignment horizontal="center" vertical="center" wrapText="1"/>
    </xf>
    <xf numFmtId="0" fontId="19" fillId="0" borderId="21" xfId="0" applyNumberFormat="1" applyFont="1" applyFill="1" applyBorder="1" applyAlignment="1" applyProtection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49" fontId="25" fillId="0" borderId="0" xfId="0" applyNumberFormat="1" applyFont="1" applyAlignment="1">
      <alignment horizontal="left" vertical="center"/>
    </xf>
    <xf numFmtId="49" fontId="19" fillId="0" borderId="14" xfId="0" applyNumberFormat="1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" fontId="19" fillId="0" borderId="11" xfId="0" applyNumberFormat="1" applyFont="1" applyBorder="1" applyAlignment="1">
      <alignment horizontal="center" vertical="center" wrapText="1"/>
    </xf>
    <xf numFmtId="0" fontId="19" fillId="0" borderId="10" xfId="0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 applyFill="1" applyAlignment="1" applyProtection="1">
      <alignment horizontal="left"/>
    </xf>
    <xf numFmtId="0" fontId="25" fillId="0" borderId="0" xfId="0" applyFont="1" applyAlignment="1">
      <alignment vertical="center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2">
    <dxf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5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92"/>
  <sheetViews>
    <sheetView view="pageBreakPreview" topLeftCell="A83" zoomScaleNormal="100" zoomScaleSheetLayoutView="100" workbookViewId="0">
      <selection activeCell="C187" sqref="C187"/>
    </sheetView>
  </sheetViews>
  <sheetFormatPr defaultRowHeight="12.75"/>
  <cols>
    <col min="1" max="1" width="9" style="10" customWidth="1"/>
    <col min="2" max="2" width="47.140625" style="10" customWidth="1"/>
    <col min="3" max="3" width="13.140625" style="10" customWidth="1"/>
    <col min="4" max="4" width="12.85546875" style="10" customWidth="1"/>
    <col min="5" max="5" width="13.85546875" style="10" customWidth="1"/>
    <col min="6" max="6" width="9.7109375" style="10" customWidth="1"/>
    <col min="7" max="16384" width="9.140625" style="10"/>
  </cols>
  <sheetData>
    <row r="1" spans="1:7" ht="31.9" customHeight="1">
      <c r="B1" s="81"/>
      <c r="C1" s="115" t="s">
        <v>315</v>
      </c>
      <c r="D1" s="115"/>
      <c r="E1" s="115"/>
      <c r="F1" s="115"/>
      <c r="G1" s="115"/>
    </row>
    <row r="2" spans="1:7" ht="17.45" customHeight="1">
      <c r="B2" s="81"/>
      <c r="C2" s="115" t="s">
        <v>310</v>
      </c>
      <c r="D2" s="115"/>
      <c r="E2" s="115"/>
      <c r="F2" s="115"/>
      <c r="G2" s="115"/>
    </row>
    <row r="3" spans="1:7" ht="15.75" customHeight="1">
      <c r="B3" s="81"/>
      <c r="C3" s="115" t="s">
        <v>311</v>
      </c>
      <c r="D3" s="115"/>
      <c r="E3" s="115"/>
      <c r="F3" s="115"/>
      <c r="G3" s="115"/>
    </row>
    <row r="4" spans="1:7" ht="15.75" customHeight="1">
      <c r="B4" s="81"/>
      <c r="C4" s="116" t="s">
        <v>312</v>
      </c>
      <c r="D4" s="116"/>
      <c r="E4" s="116"/>
      <c r="F4" s="116"/>
      <c r="G4" s="81"/>
    </row>
    <row r="5" spans="1:7" ht="16.5">
      <c r="B5" s="81"/>
      <c r="C5" s="81"/>
      <c r="D5" s="81"/>
      <c r="E5" s="81"/>
      <c r="F5" s="81"/>
    </row>
    <row r="6" spans="1:7" ht="16.5">
      <c r="B6" s="121" t="s">
        <v>43</v>
      </c>
      <c r="C6" s="121"/>
      <c r="D6" s="121"/>
      <c r="E6" s="121"/>
      <c r="F6" s="121"/>
    </row>
    <row r="7" spans="1:7" ht="16.5">
      <c r="B7" s="121" t="s">
        <v>114</v>
      </c>
      <c r="C7" s="121"/>
      <c r="D7" s="121"/>
      <c r="E7" s="121"/>
      <c r="F7" s="121"/>
    </row>
    <row r="8" spans="1:7" ht="39" customHeight="1">
      <c r="A8" s="118" t="s">
        <v>91</v>
      </c>
      <c r="B8" s="118"/>
      <c r="C8" s="122"/>
      <c r="D8" s="122"/>
      <c r="E8" s="122"/>
      <c r="F8" s="88" t="s">
        <v>44</v>
      </c>
    </row>
    <row r="9" spans="1:7">
      <c r="A9" s="114" t="s">
        <v>35</v>
      </c>
      <c r="B9" s="114" t="s">
        <v>36</v>
      </c>
      <c r="C9" s="124" t="s">
        <v>37</v>
      </c>
      <c r="D9" s="125"/>
      <c r="E9" s="125"/>
      <c r="F9" s="126"/>
    </row>
    <row r="10" spans="1:7" ht="2.25" customHeight="1">
      <c r="A10" s="114"/>
      <c r="B10" s="114"/>
      <c r="C10" s="127"/>
      <c r="D10" s="128"/>
      <c r="E10" s="128"/>
      <c r="F10" s="129"/>
    </row>
    <row r="11" spans="1:7" ht="12.75" customHeight="1">
      <c r="A11" s="123"/>
      <c r="B11" s="123"/>
      <c r="C11" s="114" t="s">
        <v>38</v>
      </c>
      <c r="D11" s="114" t="s">
        <v>39</v>
      </c>
      <c r="E11" s="114" t="s">
        <v>40</v>
      </c>
      <c r="F11" s="114" t="s">
        <v>41</v>
      </c>
    </row>
    <row r="12" spans="1:7" ht="54.6" customHeight="1">
      <c r="A12" s="123"/>
      <c r="B12" s="123"/>
      <c r="C12" s="114"/>
      <c r="D12" s="114"/>
      <c r="E12" s="114"/>
      <c r="F12" s="114"/>
    </row>
    <row r="13" spans="1:7" ht="18.75" customHeight="1">
      <c r="A13" s="11">
        <v>10000000</v>
      </c>
      <c r="B13" s="12" t="s">
        <v>80</v>
      </c>
      <c r="C13" s="19">
        <f>C14+C22+C25+C31</f>
        <v>216272500</v>
      </c>
      <c r="D13" s="19">
        <f>D14+D22+D25+D31</f>
        <v>56367220.700000003</v>
      </c>
      <c r="E13" s="19">
        <f t="shared" ref="E13:E44" si="0">+D13-C13</f>
        <v>-159905279.30000001</v>
      </c>
      <c r="F13" s="21">
        <f t="shared" ref="F13:F45" si="1">+D13/C13*100</f>
        <v>26.063055034736273</v>
      </c>
    </row>
    <row r="14" spans="1:7" ht="33.6" customHeight="1">
      <c r="A14" s="13">
        <v>11000000</v>
      </c>
      <c r="B14" s="12" t="s">
        <v>78</v>
      </c>
      <c r="C14" s="19">
        <f>C15+C20</f>
        <v>163919000</v>
      </c>
      <c r="D14" s="19">
        <f>D15+D20</f>
        <v>42712098.880000003</v>
      </c>
      <c r="E14" s="19">
        <f t="shared" si="0"/>
        <v>-121206901.12</v>
      </c>
      <c r="F14" s="21">
        <f t="shared" si="1"/>
        <v>26.056832264716114</v>
      </c>
    </row>
    <row r="15" spans="1:7" ht="24" customHeight="1">
      <c r="A15" s="94">
        <v>110100000</v>
      </c>
      <c r="B15" s="12" t="s">
        <v>79</v>
      </c>
      <c r="C15" s="19">
        <f>SUM(C16:C19)</f>
        <v>163816700</v>
      </c>
      <c r="D15" s="19">
        <f>SUM(D16:D19)</f>
        <v>42646529.900000006</v>
      </c>
      <c r="E15" s="19">
        <f t="shared" si="0"/>
        <v>-121170170.09999999</v>
      </c>
      <c r="F15" s="21">
        <f t="shared" si="1"/>
        <v>26.033078373572415</v>
      </c>
    </row>
    <row r="16" spans="1:7" ht="43.15" customHeight="1">
      <c r="A16" s="14">
        <v>11010100</v>
      </c>
      <c r="B16" s="39" t="s">
        <v>42</v>
      </c>
      <c r="C16" s="20">
        <v>155299500</v>
      </c>
      <c r="D16" s="20">
        <v>40652939.100000001</v>
      </c>
      <c r="E16" s="20">
        <f t="shared" si="0"/>
        <v>-114646560.90000001</v>
      </c>
      <c r="F16" s="22">
        <f t="shared" si="1"/>
        <v>26.177121690668674</v>
      </c>
    </row>
    <row r="17" spans="1:6" ht="65.45" customHeight="1">
      <c r="A17" s="14">
        <v>11010200</v>
      </c>
      <c r="B17" s="39" t="s">
        <v>1</v>
      </c>
      <c r="C17" s="20">
        <v>7345400</v>
      </c>
      <c r="D17" s="20">
        <v>1706864.14</v>
      </c>
      <c r="E17" s="20">
        <f t="shared" si="0"/>
        <v>-5638535.8600000003</v>
      </c>
      <c r="F17" s="22">
        <f t="shared" si="1"/>
        <v>23.237184360279901</v>
      </c>
    </row>
    <row r="18" spans="1:6" ht="27" customHeight="1">
      <c r="A18" s="14">
        <v>11010400</v>
      </c>
      <c r="B18" s="39" t="s">
        <v>2</v>
      </c>
      <c r="C18" s="20">
        <v>423200</v>
      </c>
      <c r="D18" s="20">
        <v>105527.63</v>
      </c>
      <c r="E18" s="20">
        <f t="shared" si="0"/>
        <v>-317672.37</v>
      </c>
      <c r="F18" s="22">
        <f t="shared" si="1"/>
        <v>24.935640359168243</v>
      </c>
    </row>
    <row r="19" spans="1:6" ht="31.15" customHeight="1">
      <c r="A19" s="14">
        <v>11010500</v>
      </c>
      <c r="B19" s="15" t="s">
        <v>3</v>
      </c>
      <c r="C19" s="20">
        <v>748600</v>
      </c>
      <c r="D19" s="20">
        <v>181199.03</v>
      </c>
      <c r="E19" s="20">
        <f t="shared" si="0"/>
        <v>-567400.97</v>
      </c>
      <c r="F19" s="22">
        <f t="shared" si="1"/>
        <v>24.205053433075076</v>
      </c>
    </row>
    <row r="20" spans="1:6" ht="15.75" customHeight="1">
      <c r="A20" s="13">
        <v>11020000</v>
      </c>
      <c r="B20" s="12" t="s">
        <v>4</v>
      </c>
      <c r="C20" s="19">
        <f>C21</f>
        <v>102300</v>
      </c>
      <c r="D20" s="19">
        <f>D21</f>
        <v>65568.98</v>
      </c>
      <c r="E20" s="19">
        <f t="shared" si="0"/>
        <v>-36731.020000000004</v>
      </c>
      <c r="F20" s="21">
        <f t="shared" si="1"/>
        <v>64.094799608993156</v>
      </c>
    </row>
    <row r="21" spans="1:6" ht="25.5">
      <c r="A21" s="14">
        <v>11020200</v>
      </c>
      <c r="B21" s="15" t="s">
        <v>52</v>
      </c>
      <c r="C21" s="20">
        <v>102300</v>
      </c>
      <c r="D21" s="20">
        <v>65568.98</v>
      </c>
      <c r="E21" s="20">
        <f t="shared" si="0"/>
        <v>-36731.020000000004</v>
      </c>
      <c r="F21" s="22">
        <f t="shared" si="1"/>
        <v>64.094799608993156</v>
      </c>
    </row>
    <row r="22" spans="1:6" ht="25.5">
      <c r="A22" s="13">
        <v>13000000</v>
      </c>
      <c r="B22" s="12" t="s">
        <v>5</v>
      </c>
      <c r="C22" s="19">
        <f>C23</f>
        <v>136000</v>
      </c>
      <c r="D22" s="19">
        <f>D23</f>
        <v>153282.82999999999</v>
      </c>
      <c r="E22" s="19">
        <f t="shared" si="0"/>
        <v>17282.829999999987</v>
      </c>
      <c r="F22" s="21">
        <f t="shared" si="1"/>
        <v>112.7079632352941</v>
      </c>
    </row>
    <row r="23" spans="1:6" ht="26.45" customHeight="1">
      <c r="A23" s="13">
        <v>13010000</v>
      </c>
      <c r="B23" s="12" t="s">
        <v>6</v>
      </c>
      <c r="C23" s="19">
        <f>C24</f>
        <v>136000</v>
      </c>
      <c r="D23" s="19">
        <f>D24</f>
        <v>153282.82999999999</v>
      </c>
      <c r="E23" s="19">
        <f t="shared" si="0"/>
        <v>17282.829999999987</v>
      </c>
      <c r="F23" s="21">
        <f t="shared" si="1"/>
        <v>112.7079632352941</v>
      </c>
    </row>
    <row r="24" spans="1:6" ht="55.15" customHeight="1">
      <c r="A24" s="14">
        <v>13010200</v>
      </c>
      <c r="B24" s="15" t="s">
        <v>53</v>
      </c>
      <c r="C24" s="20">
        <v>136000</v>
      </c>
      <c r="D24" s="20">
        <v>153282.82999999999</v>
      </c>
      <c r="E24" s="20">
        <f t="shared" si="0"/>
        <v>17282.829999999987</v>
      </c>
      <c r="F24" s="22">
        <f t="shared" si="1"/>
        <v>112.7079632352941</v>
      </c>
    </row>
    <row r="25" spans="1:6" ht="16.899999999999999" customHeight="1">
      <c r="A25" s="13">
        <v>14000000</v>
      </c>
      <c r="B25" s="12" t="s">
        <v>7</v>
      </c>
      <c r="C25" s="19">
        <f>C30+C26+C28</f>
        <v>8795800</v>
      </c>
      <c r="D25" s="19">
        <f>D30+D26+D28</f>
        <v>1856499.47</v>
      </c>
      <c r="E25" s="19">
        <f t="shared" si="0"/>
        <v>-6939300.5300000003</v>
      </c>
      <c r="F25" s="21">
        <f t="shared" si="1"/>
        <v>21.106658518838536</v>
      </c>
    </row>
    <row r="26" spans="1:6" ht="25.5">
      <c r="A26" s="13">
        <v>14020000</v>
      </c>
      <c r="B26" s="23" t="s">
        <v>88</v>
      </c>
      <c r="C26" s="19">
        <f>C27</f>
        <v>995800</v>
      </c>
      <c r="D26" s="19">
        <f>D27</f>
        <v>238256.17</v>
      </c>
      <c r="E26" s="19">
        <f t="shared" si="0"/>
        <v>-757543.83</v>
      </c>
      <c r="F26" s="21">
        <f t="shared" si="1"/>
        <v>23.926106647921273</v>
      </c>
    </row>
    <row r="27" spans="1:6">
      <c r="A27" s="14">
        <v>14021900</v>
      </c>
      <c r="B27" s="15" t="s">
        <v>87</v>
      </c>
      <c r="C27" s="20">
        <v>995800</v>
      </c>
      <c r="D27" s="20">
        <v>238256.17</v>
      </c>
      <c r="E27" s="20">
        <f t="shared" si="0"/>
        <v>-757543.83</v>
      </c>
      <c r="F27" s="22">
        <f t="shared" si="1"/>
        <v>23.926106647921273</v>
      </c>
    </row>
    <row r="28" spans="1:6" ht="27.75" customHeight="1">
      <c r="A28" s="13">
        <v>14030000</v>
      </c>
      <c r="B28" s="23" t="s">
        <v>89</v>
      </c>
      <c r="C28" s="19">
        <f>C29</f>
        <v>4000000</v>
      </c>
      <c r="D28" s="19">
        <f>D29</f>
        <v>776879.27</v>
      </c>
      <c r="E28" s="19">
        <f t="shared" si="0"/>
        <v>-3223120.73</v>
      </c>
      <c r="F28" s="21">
        <f t="shared" si="1"/>
        <v>19.42198175</v>
      </c>
    </row>
    <row r="29" spans="1:6" ht="18.600000000000001" customHeight="1">
      <c r="A29" s="14">
        <v>14031900</v>
      </c>
      <c r="B29" s="15" t="s">
        <v>87</v>
      </c>
      <c r="C29" s="20">
        <v>4000000</v>
      </c>
      <c r="D29" s="20">
        <v>776879.27</v>
      </c>
      <c r="E29" s="20">
        <f t="shared" si="0"/>
        <v>-3223120.73</v>
      </c>
      <c r="F29" s="22">
        <f t="shared" si="1"/>
        <v>19.42198175</v>
      </c>
    </row>
    <row r="30" spans="1:6" ht="30.6" customHeight="1">
      <c r="A30" s="13">
        <v>14040000</v>
      </c>
      <c r="B30" s="12" t="s">
        <v>51</v>
      </c>
      <c r="C30" s="19">
        <v>3800000</v>
      </c>
      <c r="D30" s="19">
        <v>841364.03</v>
      </c>
      <c r="E30" s="19">
        <f t="shared" si="0"/>
        <v>-2958635.9699999997</v>
      </c>
      <c r="F30" s="21">
        <f t="shared" si="1"/>
        <v>22.141158684210527</v>
      </c>
    </row>
    <row r="31" spans="1:6" ht="19.899999999999999" customHeight="1">
      <c r="A31" s="13">
        <v>18000000</v>
      </c>
      <c r="B31" s="12" t="s">
        <v>8</v>
      </c>
      <c r="C31" s="19">
        <f>C32+C42+C45</f>
        <v>43421700</v>
      </c>
      <c r="D31" s="19">
        <f>D32+D42+D45</f>
        <v>11645339.52</v>
      </c>
      <c r="E31" s="19">
        <f t="shared" si="0"/>
        <v>-31776360.48</v>
      </c>
      <c r="F31" s="21">
        <f t="shared" si="1"/>
        <v>26.819169954193413</v>
      </c>
    </row>
    <row r="32" spans="1:6" ht="15.6" customHeight="1">
      <c r="A32" s="13">
        <v>18010000</v>
      </c>
      <c r="B32" s="12" t="s">
        <v>9</v>
      </c>
      <c r="C32" s="19">
        <f>SUM(C33:C41)</f>
        <v>30729500</v>
      </c>
      <c r="D32" s="19">
        <f>SUM(D33:D41)</f>
        <v>7679249.2599999998</v>
      </c>
      <c r="E32" s="19">
        <f t="shared" si="0"/>
        <v>-23050250.740000002</v>
      </c>
      <c r="F32" s="21">
        <f t="shared" si="1"/>
        <v>24.989828210677036</v>
      </c>
    </row>
    <row r="33" spans="1:6" ht="38.25">
      <c r="A33" s="14">
        <v>18010100</v>
      </c>
      <c r="B33" s="15" t="s">
        <v>61</v>
      </c>
      <c r="C33" s="20">
        <v>14900</v>
      </c>
      <c r="D33" s="20">
        <v>4254.3900000000003</v>
      </c>
      <c r="E33" s="20">
        <f t="shared" si="0"/>
        <v>-10645.61</v>
      </c>
      <c r="F33" s="22">
        <f t="shared" si="1"/>
        <v>28.552953020134233</v>
      </c>
    </row>
    <row r="34" spans="1:6" ht="38.25">
      <c r="A34" s="14">
        <v>18010200</v>
      </c>
      <c r="B34" s="15" t="s">
        <v>54</v>
      </c>
      <c r="C34" s="20">
        <v>231900</v>
      </c>
      <c r="D34" s="20">
        <v>12396.22</v>
      </c>
      <c r="E34" s="20">
        <f t="shared" si="0"/>
        <v>-219503.78</v>
      </c>
      <c r="F34" s="22">
        <f t="shared" si="1"/>
        <v>5.3455023717119445</v>
      </c>
    </row>
    <row r="35" spans="1:6" ht="38.25">
      <c r="A35" s="14">
        <v>18010300</v>
      </c>
      <c r="B35" s="16" t="s">
        <v>90</v>
      </c>
      <c r="C35" s="20">
        <v>152600</v>
      </c>
      <c r="D35" s="20">
        <v>6654.94</v>
      </c>
      <c r="E35" s="20">
        <f t="shared" si="0"/>
        <v>-145945.06</v>
      </c>
      <c r="F35" s="22">
        <f t="shared" si="1"/>
        <v>4.3610353866317171</v>
      </c>
    </row>
    <row r="36" spans="1:6" ht="38.25">
      <c r="A36" s="14">
        <v>18010400</v>
      </c>
      <c r="B36" s="15" t="s">
        <v>55</v>
      </c>
      <c r="C36" s="20">
        <v>698700</v>
      </c>
      <c r="D36" s="20">
        <v>199143.92</v>
      </c>
      <c r="E36" s="20">
        <f t="shared" si="0"/>
        <v>-499556.07999999996</v>
      </c>
      <c r="F36" s="22">
        <f t="shared" si="1"/>
        <v>28.502063832832402</v>
      </c>
    </row>
    <row r="37" spans="1:6" ht="16.899999999999999" customHeight="1">
      <c r="A37" s="14">
        <v>18010500</v>
      </c>
      <c r="B37" s="15" t="s">
        <v>10</v>
      </c>
      <c r="C37" s="20">
        <v>24769700</v>
      </c>
      <c r="D37" s="20">
        <v>6112247.5800000001</v>
      </c>
      <c r="E37" s="20">
        <f t="shared" si="0"/>
        <v>-18657452.420000002</v>
      </c>
      <c r="F37" s="22">
        <f t="shared" si="1"/>
        <v>24.676308473659351</v>
      </c>
    </row>
    <row r="38" spans="1:6" ht="19.149999999999999" customHeight="1">
      <c r="A38" s="14">
        <v>18010600</v>
      </c>
      <c r="B38" s="15" t="s">
        <v>11</v>
      </c>
      <c r="C38" s="20">
        <v>3153000</v>
      </c>
      <c r="D38" s="20">
        <v>928535.92</v>
      </c>
      <c r="E38" s="20">
        <f t="shared" si="0"/>
        <v>-2224464.08</v>
      </c>
      <c r="F38" s="22">
        <f t="shared" si="1"/>
        <v>29.449283856644463</v>
      </c>
    </row>
    <row r="39" spans="1:6">
      <c r="A39" s="14">
        <v>18010700</v>
      </c>
      <c r="B39" s="15" t="s">
        <v>12</v>
      </c>
      <c r="C39" s="20">
        <v>95200</v>
      </c>
      <c r="D39" s="20">
        <v>8475.98</v>
      </c>
      <c r="E39" s="20">
        <f t="shared" si="0"/>
        <v>-86724.02</v>
      </c>
      <c r="F39" s="22">
        <f t="shared" si="1"/>
        <v>8.9033403361344536</v>
      </c>
    </row>
    <row r="40" spans="1:6" ht="18" customHeight="1">
      <c r="A40" s="14">
        <v>18010900</v>
      </c>
      <c r="B40" s="15" t="s">
        <v>13</v>
      </c>
      <c r="C40" s="20">
        <v>1563500</v>
      </c>
      <c r="D40" s="20">
        <v>407540.31</v>
      </c>
      <c r="E40" s="20">
        <f t="shared" si="0"/>
        <v>-1155959.69</v>
      </c>
      <c r="F40" s="22">
        <f t="shared" si="1"/>
        <v>26.065897665494081</v>
      </c>
    </row>
    <row r="41" spans="1:6" ht="16.899999999999999" customHeight="1">
      <c r="A41" s="14">
        <v>18011000</v>
      </c>
      <c r="B41" s="15" t="s">
        <v>14</v>
      </c>
      <c r="C41" s="20">
        <v>50000</v>
      </c>
      <c r="D41" s="20">
        <v>0</v>
      </c>
      <c r="E41" s="20">
        <f t="shared" si="0"/>
        <v>-50000</v>
      </c>
      <c r="F41" s="22">
        <f t="shared" si="1"/>
        <v>0</v>
      </c>
    </row>
    <row r="42" spans="1:6" ht="18.600000000000001" customHeight="1">
      <c r="A42" s="13">
        <v>18030000</v>
      </c>
      <c r="B42" s="12" t="s">
        <v>15</v>
      </c>
      <c r="C42" s="19">
        <f>C43+C44</f>
        <v>10100</v>
      </c>
      <c r="D42" s="19">
        <f>D43+D44</f>
        <v>3175.58</v>
      </c>
      <c r="E42" s="19">
        <f t="shared" si="0"/>
        <v>-6924.42</v>
      </c>
      <c r="F42" s="21">
        <f t="shared" si="1"/>
        <v>31.441386138613858</v>
      </c>
    </row>
    <row r="43" spans="1:6" ht="17.25" customHeight="1">
      <c r="A43" s="14">
        <v>18030100</v>
      </c>
      <c r="B43" s="15" t="s">
        <v>16</v>
      </c>
      <c r="C43" s="20">
        <v>3900</v>
      </c>
      <c r="D43" s="20">
        <v>428.13</v>
      </c>
      <c r="E43" s="20">
        <f t="shared" si="0"/>
        <v>-3471.87</v>
      </c>
      <c r="F43" s="22">
        <f t="shared" si="1"/>
        <v>10.977692307692308</v>
      </c>
    </row>
    <row r="44" spans="1:6">
      <c r="A44" s="14">
        <v>18030200</v>
      </c>
      <c r="B44" s="15" t="s">
        <v>17</v>
      </c>
      <c r="C44" s="20">
        <v>6200</v>
      </c>
      <c r="D44" s="20">
        <v>2747.45</v>
      </c>
      <c r="E44" s="20">
        <f t="shared" si="0"/>
        <v>-3452.55</v>
      </c>
      <c r="F44" s="22">
        <f t="shared" si="1"/>
        <v>44.313709677419347</v>
      </c>
    </row>
    <row r="45" spans="1:6">
      <c r="A45" s="13">
        <v>18050000</v>
      </c>
      <c r="B45" s="12" t="s">
        <v>18</v>
      </c>
      <c r="C45" s="19">
        <f>SUM(C46:C49)</f>
        <v>12682100</v>
      </c>
      <c r="D45" s="19">
        <f>SUM(D46:D49)</f>
        <v>3962914.68</v>
      </c>
      <c r="E45" s="19">
        <f t="shared" ref="E45:E76" si="2">+D45-C45</f>
        <v>-8719185.3200000003</v>
      </c>
      <c r="F45" s="21">
        <f t="shared" si="1"/>
        <v>31.24809518928253</v>
      </c>
    </row>
    <row r="46" spans="1:6" ht="25.5">
      <c r="A46" s="14">
        <v>18050200</v>
      </c>
      <c r="B46" s="15" t="s">
        <v>95</v>
      </c>
      <c r="C46" s="20">
        <v>0</v>
      </c>
      <c r="D46" s="20">
        <v>1.98</v>
      </c>
      <c r="E46" s="20">
        <f t="shared" si="2"/>
        <v>1.98</v>
      </c>
      <c r="F46" s="22"/>
    </row>
    <row r="47" spans="1:6" ht="16.899999999999999" customHeight="1">
      <c r="A47" s="14">
        <v>18050300</v>
      </c>
      <c r="B47" s="15" t="s">
        <v>19</v>
      </c>
      <c r="C47" s="20">
        <v>1500000</v>
      </c>
      <c r="D47" s="20">
        <v>581677.29</v>
      </c>
      <c r="E47" s="20">
        <f t="shared" si="2"/>
        <v>-918322.71</v>
      </c>
      <c r="F47" s="22">
        <f t="shared" ref="F47:F56" si="3">+D47/C47*100</f>
        <v>38.778486000000001</v>
      </c>
    </row>
    <row r="48" spans="1:6" ht="16.899999999999999" customHeight="1">
      <c r="A48" s="14">
        <v>18050400</v>
      </c>
      <c r="B48" s="15" t="s">
        <v>20</v>
      </c>
      <c r="C48" s="20">
        <v>11100000</v>
      </c>
      <c r="D48" s="20">
        <v>3357937.69</v>
      </c>
      <c r="E48" s="20">
        <f t="shared" si="2"/>
        <v>-7742062.3100000005</v>
      </c>
      <c r="F48" s="22">
        <f t="shared" si="3"/>
        <v>30.251690900900901</v>
      </c>
    </row>
    <row r="49" spans="1:6" ht="54.75" customHeight="1">
      <c r="A49" s="14">
        <v>18050500</v>
      </c>
      <c r="B49" s="15" t="s">
        <v>21</v>
      </c>
      <c r="C49" s="20">
        <v>82100</v>
      </c>
      <c r="D49" s="20">
        <v>23297.72</v>
      </c>
      <c r="E49" s="20">
        <f t="shared" si="2"/>
        <v>-58802.28</v>
      </c>
      <c r="F49" s="22">
        <f t="shared" si="3"/>
        <v>28.377247259439709</v>
      </c>
    </row>
    <row r="50" spans="1:6">
      <c r="A50" s="13">
        <v>20000000</v>
      </c>
      <c r="B50" s="12" t="s">
        <v>24</v>
      </c>
      <c r="C50" s="19">
        <f>C51+C58+C68</f>
        <v>4227000</v>
      </c>
      <c r="D50" s="19">
        <f>D51+D58+D68</f>
        <v>950831.37</v>
      </c>
      <c r="E50" s="19">
        <f t="shared" si="2"/>
        <v>-3276168.63</v>
      </c>
      <c r="F50" s="21">
        <f t="shared" si="3"/>
        <v>22.494236337828248</v>
      </c>
    </row>
    <row r="51" spans="1:6" ht="13.5" customHeight="1">
      <c r="A51" s="13">
        <v>21000000</v>
      </c>
      <c r="B51" s="12" t="s">
        <v>56</v>
      </c>
      <c r="C51" s="19">
        <f>C52+C55+C54</f>
        <v>560500</v>
      </c>
      <c r="D51" s="19">
        <f>D52+D55+D54</f>
        <v>106169.18</v>
      </c>
      <c r="E51" s="19">
        <f t="shared" si="2"/>
        <v>-454330.82</v>
      </c>
      <c r="F51" s="21">
        <f t="shared" si="3"/>
        <v>18.941869759143621</v>
      </c>
    </row>
    <row r="52" spans="1:6" ht="78" customHeight="1">
      <c r="A52" s="13">
        <v>21010000</v>
      </c>
      <c r="B52" s="12" t="s">
        <v>81</v>
      </c>
      <c r="C52" s="19">
        <f>C53</f>
        <v>71500</v>
      </c>
      <c r="D52" s="19">
        <f>D53</f>
        <v>22390.45</v>
      </c>
      <c r="E52" s="19">
        <f t="shared" si="2"/>
        <v>-49109.55</v>
      </c>
      <c r="F52" s="21">
        <f t="shared" si="3"/>
        <v>31.315314685314689</v>
      </c>
    </row>
    <row r="53" spans="1:6" ht="38.25">
      <c r="A53" s="14">
        <v>21010300</v>
      </c>
      <c r="B53" s="15" t="s">
        <v>57</v>
      </c>
      <c r="C53" s="20">
        <v>71500</v>
      </c>
      <c r="D53" s="20">
        <v>22390.45</v>
      </c>
      <c r="E53" s="20">
        <f t="shared" si="2"/>
        <v>-49109.55</v>
      </c>
      <c r="F53" s="22">
        <f t="shared" si="3"/>
        <v>31.315314685314689</v>
      </c>
    </row>
    <row r="54" spans="1:6" ht="25.5">
      <c r="A54" s="13">
        <v>21050000</v>
      </c>
      <c r="B54" s="23" t="s">
        <v>83</v>
      </c>
      <c r="C54" s="19">
        <v>450000</v>
      </c>
      <c r="D54" s="19">
        <v>54739.73</v>
      </c>
      <c r="E54" s="19">
        <f t="shared" si="2"/>
        <v>-395260.27</v>
      </c>
      <c r="F54" s="21">
        <f t="shared" si="3"/>
        <v>12.164384444444446</v>
      </c>
    </row>
    <row r="55" spans="1:6">
      <c r="A55" s="13">
        <v>21080000</v>
      </c>
      <c r="B55" s="12" t="s">
        <v>63</v>
      </c>
      <c r="C55" s="19">
        <f>C56+C57</f>
        <v>39000</v>
      </c>
      <c r="D55" s="19">
        <f>D56+D57</f>
        <v>29039</v>
      </c>
      <c r="E55" s="19">
        <f t="shared" si="2"/>
        <v>-9961</v>
      </c>
      <c r="F55" s="21">
        <f t="shared" si="3"/>
        <v>74.458974358974359</v>
      </c>
    </row>
    <row r="56" spans="1:6">
      <c r="A56" s="14">
        <v>21081100</v>
      </c>
      <c r="B56" s="15" t="s">
        <v>58</v>
      </c>
      <c r="C56" s="20">
        <v>39000</v>
      </c>
      <c r="D56" s="20">
        <v>9039</v>
      </c>
      <c r="E56" s="20">
        <f t="shared" si="2"/>
        <v>-29961</v>
      </c>
      <c r="F56" s="22">
        <f t="shared" si="3"/>
        <v>23.176923076923078</v>
      </c>
    </row>
    <row r="57" spans="1:6" ht="38.25">
      <c r="A57" s="14">
        <v>21081500</v>
      </c>
      <c r="B57" s="17" t="s">
        <v>93</v>
      </c>
      <c r="C57" s="20">
        <v>0</v>
      </c>
      <c r="D57" s="20">
        <v>20000</v>
      </c>
      <c r="E57" s="20">
        <f t="shared" si="2"/>
        <v>20000</v>
      </c>
      <c r="F57" s="22">
        <v>0</v>
      </c>
    </row>
    <row r="58" spans="1:6" ht="25.5">
      <c r="A58" s="13">
        <v>22000000</v>
      </c>
      <c r="B58" s="12" t="s">
        <v>59</v>
      </c>
      <c r="C58" s="19">
        <f>C59+C63+C65</f>
        <v>3666500</v>
      </c>
      <c r="D58" s="19">
        <f>D59+D63+D65</f>
        <v>782663.58000000007</v>
      </c>
      <c r="E58" s="19">
        <f t="shared" si="2"/>
        <v>-2883836.42</v>
      </c>
      <c r="F58" s="21">
        <f t="shared" ref="F58:F67" si="4">+D58/C58*100</f>
        <v>21.346340651847814</v>
      </c>
    </row>
    <row r="59" spans="1:6" ht="18" customHeight="1">
      <c r="A59" s="13">
        <v>22010000</v>
      </c>
      <c r="B59" s="12" t="s">
        <v>25</v>
      </c>
      <c r="C59" s="19">
        <f>SUM(C60:C62)</f>
        <v>1399000</v>
      </c>
      <c r="D59" s="19">
        <f>SUM(D60:D62)</f>
        <v>544765.36</v>
      </c>
      <c r="E59" s="19">
        <f t="shared" si="2"/>
        <v>-854234.64</v>
      </c>
      <c r="F59" s="21">
        <f t="shared" si="4"/>
        <v>38.939625446747677</v>
      </c>
    </row>
    <row r="60" spans="1:6" ht="25.9" customHeight="1">
      <c r="A60" s="18">
        <v>22010300</v>
      </c>
      <c r="B60" s="17" t="s">
        <v>84</v>
      </c>
      <c r="C60" s="20">
        <v>17000</v>
      </c>
      <c r="D60" s="20">
        <v>0</v>
      </c>
      <c r="E60" s="20">
        <f t="shared" si="2"/>
        <v>-17000</v>
      </c>
      <c r="F60" s="22">
        <f t="shared" si="4"/>
        <v>0</v>
      </c>
    </row>
    <row r="61" spans="1:6" ht="16.149999999999999" customHeight="1">
      <c r="A61" s="14">
        <v>22012500</v>
      </c>
      <c r="B61" s="15" t="s">
        <v>26</v>
      </c>
      <c r="C61" s="20">
        <v>1200000</v>
      </c>
      <c r="D61" s="20">
        <v>498249.56</v>
      </c>
      <c r="E61" s="20">
        <f t="shared" si="2"/>
        <v>-701750.44</v>
      </c>
      <c r="F61" s="22">
        <f t="shared" si="4"/>
        <v>41.520796666666662</v>
      </c>
    </row>
    <row r="62" spans="1:6" ht="25.5">
      <c r="A62" s="18">
        <v>22012600</v>
      </c>
      <c r="B62" s="17" t="s">
        <v>85</v>
      </c>
      <c r="C62" s="20">
        <v>182000</v>
      </c>
      <c r="D62" s="20">
        <v>46515.8</v>
      </c>
      <c r="E62" s="20">
        <f t="shared" si="2"/>
        <v>-135484.20000000001</v>
      </c>
      <c r="F62" s="22">
        <f t="shared" si="4"/>
        <v>25.558131868131866</v>
      </c>
    </row>
    <row r="63" spans="1:6" ht="30" customHeight="1">
      <c r="A63" s="13">
        <v>22080000</v>
      </c>
      <c r="B63" s="12" t="s">
        <v>64</v>
      </c>
      <c r="C63" s="19">
        <f>C64</f>
        <v>2146800</v>
      </c>
      <c r="D63" s="19">
        <f>D64</f>
        <v>209202.92</v>
      </c>
      <c r="E63" s="19">
        <f t="shared" si="2"/>
        <v>-1937597.08</v>
      </c>
      <c r="F63" s="21">
        <f t="shared" si="4"/>
        <v>9.7448723681758906</v>
      </c>
    </row>
    <row r="64" spans="1:6" ht="38.25">
      <c r="A64" s="14">
        <v>22080400</v>
      </c>
      <c r="B64" s="15" t="s">
        <v>65</v>
      </c>
      <c r="C64" s="20">
        <v>2146800</v>
      </c>
      <c r="D64" s="20">
        <v>209202.92</v>
      </c>
      <c r="E64" s="20">
        <f t="shared" si="2"/>
        <v>-1937597.08</v>
      </c>
      <c r="F64" s="22">
        <f t="shared" si="4"/>
        <v>9.7448723681758906</v>
      </c>
    </row>
    <row r="65" spans="1:6" ht="16.149999999999999" customHeight="1">
      <c r="A65" s="13">
        <v>22090000</v>
      </c>
      <c r="B65" s="12" t="s">
        <v>27</v>
      </c>
      <c r="C65" s="19">
        <f>C66+C67</f>
        <v>120700</v>
      </c>
      <c r="D65" s="19">
        <f>D66+D67</f>
        <v>28695.3</v>
      </c>
      <c r="E65" s="19">
        <f t="shared" si="2"/>
        <v>-92004.7</v>
      </c>
      <c r="F65" s="21">
        <f t="shared" si="4"/>
        <v>23.774067937033969</v>
      </c>
    </row>
    <row r="66" spans="1:6" ht="38.25">
      <c r="A66" s="14">
        <v>22090100</v>
      </c>
      <c r="B66" s="15" t="s">
        <v>28</v>
      </c>
      <c r="C66" s="20">
        <v>110700</v>
      </c>
      <c r="D66" s="20">
        <v>26485.200000000001</v>
      </c>
      <c r="E66" s="20">
        <f t="shared" si="2"/>
        <v>-84214.8</v>
      </c>
      <c r="F66" s="22">
        <f t="shared" si="4"/>
        <v>23.925203252032521</v>
      </c>
    </row>
    <row r="67" spans="1:6" ht="38.25">
      <c r="A67" s="14">
        <v>22090400</v>
      </c>
      <c r="B67" s="15" t="s">
        <v>60</v>
      </c>
      <c r="C67" s="20">
        <v>10000</v>
      </c>
      <c r="D67" s="20">
        <v>2210.1</v>
      </c>
      <c r="E67" s="20">
        <f t="shared" si="2"/>
        <v>-7789.9</v>
      </c>
      <c r="F67" s="22">
        <f t="shared" si="4"/>
        <v>22.100999999999999</v>
      </c>
    </row>
    <row r="68" spans="1:6" ht="13.5" customHeight="1">
      <c r="A68" s="13">
        <v>24000000</v>
      </c>
      <c r="B68" s="12" t="s">
        <v>66</v>
      </c>
      <c r="C68" s="19">
        <f>C69</f>
        <v>0</v>
      </c>
      <c r="D68" s="19">
        <f>D69</f>
        <v>61998.61</v>
      </c>
      <c r="E68" s="19">
        <f t="shared" si="2"/>
        <v>61998.61</v>
      </c>
      <c r="F68" s="21">
        <v>0</v>
      </c>
    </row>
    <row r="69" spans="1:6">
      <c r="A69" s="13">
        <v>24060000</v>
      </c>
      <c r="B69" s="12" t="s">
        <v>67</v>
      </c>
      <c r="C69" s="19">
        <f>C70</f>
        <v>0</v>
      </c>
      <c r="D69" s="19">
        <f>D70+D71</f>
        <v>61998.61</v>
      </c>
      <c r="E69" s="19">
        <f t="shared" si="2"/>
        <v>61998.61</v>
      </c>
      <c r="F69" s="21">
        <v>0</v>
      </c>
    </row>
    <row r="70" spans="1:6" ht="13.5" customHeight="1">
      <c r="A70" s="14">
        <v>24060300</v>
      </c>
      <c r="B70" s="15" t="s">
        <v>67</v>
      </c>
      <c r="C70" s="20"/>
      <c r="D70" s="20">
        <v>59436.36</v>
      </c>
      <c r="E70" s="20">
        <f t="shared" si="2"/>
        <v>59436.36</v>
      </c>
      <c r="F70" s="22">
        <v>0</v>
      </c>
    </row>
    <row r="71" spans="1:6" ht="108.6" customHeight="1">
      <c r="A71" s="14">
        <v>24062200</v>
      </c>
      <c r="B71" s="32" t="s">
        <v>98</v>
      </c>
      <c r="C71" s="20"/>
      <c r="D71" s="20">
        <v>2562.25</v>
      </c>
      <c r="E71" s="20">
        <f t="shared" si="2"/>
        <v>2562.25</v>
      </c>
      <c r="F71" s="22">
        <v>0</v>
      </c>
    </row>
    <row r="72" spans="1:6" ht="21.6" customHeight="1">
      <c r="A72" s="119" t="s">
        <v>112</v>
      </c>
      <c r="B72" s="120"/>
      <c r="C72" s="84">
        <f>+C50+C13</f>
        <v>220499500</v>
      </c>
      <c r="D72" s="84">
        <f>+D50+D13</f>
        <v>57318052.07</v>
      </c>
      <c r="E72" s="84">
        <f t="shared" si="2"/>
        <v>-163181447.93000001</v>
      </c>
      <c r="F72" s="85">
        <f t="shared" ref="F72:F89" si="5">+D72/C72*100</f>
        <v>25.994640382404494</v>
      </c>
    </row>
    <row r="73" spans="1:6" ht="22.15" customHeight="1">
      <c r="A73" s="86">
        <v>40000000</v>
      </c>
      <c r="B73" s="87" t="s">
        <v>31</v>
      </c>
      <c r="C73" s="84">
        <f>C74</f>
        <v>70025300</v>
      </c>
      <c r="D73" s="84">
        <f>D74</f>
        <v>17135500</v>
      </c>
      <c r="E73" s="84">
        <f t="shared" si="2"/>
        <v>-52889800</v>
      </c>
      <c r="F73" s="85">
        <f t="shared" si="5"/>
        <v>24.47044139760915</v>
      </c>
    </row>
    <row r="74" spans="1:6" ht="24.6" customHeight="1">
      <c r="A74" s="13">
        <v>41000000</v>
      </c>
      <c r="B74" s="12" t="s">
        <v>32</v>
      </c>
      <c r="C74" s="19">
        <f>+C75</f>
        <v>70025300</v>
      </c>
      <c r="D74" s="19">
        <f>+D75</f>
        <v>17135500</v>
      </c>
      <c r="E74" s="19">
        <f t="shared" si="2"/>
        <v>-52889800</v>
      </c>
      <c r="F74" s="21">
        <f t="shared" si="5"/>
        <v>24.47044139760915</v>
      </c>
    </row>
    <row r="75" spans="1:6" ht="21" customHeight="1">
      <c r="A75" s="13">
        <v>4103000</v>
      </c>
      <c r="B75" s="12" t="s">
        <v>102</v>
      </c>
      <c r="C75" s="19">
        <f>+C76+C77+C78</f>
        <v>70025300</v>
      </c>
      <c r="D75" s="19">
        <f>+D76+D77+D78</f>
        <v>17135500</v>
      </c>
      <c r="E75" s="20">
        <f t="shared" si="2"/>
        <v>-52889800</v>
      </c>
      <c r="F75" s="22">
        <f t="shared" si="5"/>
        <v>24.47044139760915</v>
      </c>
    </row>
    <row r="76" spans="1:6" ht="26.45" customHeight="1">
      <c r="A76" s="43">
        <v>41033900</v>
      </c>
      <c r="B76" s="41" t="s">
        <v>33</v>
      </c>
      <c r="C76" s="19">
        <v>38220900</v>
      </c>
      <c r="D76" s="19">
        <v>8829000</v>
      </c>
      <c r="E76" s="20">
        <f t="shared" si="2"/>
        <v>-29391900</v>
      </c>
      <c r="F76" s="22">
        <f t="shared" si="5"/>
        <v>23.099927003288776</v>
      </c>
    </row>
    <row r="77" spans="1:6" ht="27" customHeight="1">
      <c r="A77" s="43">
        <v>41034200</v>
      </c>
      <c r="B77" s="41" t="s">
        <v>34</v>
      </c>
      <c r="C77" s="19">
        <v>28463200</v>
      </c>
      <c r="D77" s="19">
        <v>8306500</v>
      </c>
      <c r="E77" s="20">
        <f t="shared" ref="E77:E89" si="6">+D77-C77</f>
        <v>-20156700</v>
      </c>
      <c r="F77" s="22">
        <f t="shared" si="5"/>
        <v>29.183296326484726</v>
      </c>
    </row>
    <row r="78" spans="1:6" ht="54.6" customHeight="1">
      <c r="A78" s="43">
        <v>41035100</v>
      </c>
      <c r="B78" s="41" t="s">
        <v>101</v>
      </c>
      <c r="C78" s="19">
        <v>3341200</v>
      </c>
      <c r="D78" s="19">
        <v>0</v>
      </c>
      <c r="E78" s="20">
        <f t="shared" si="6"/>
        <v>-3341200</v>
      </c>
      <c r="F78" s="22">
        <f t="shared" si="5"/>
        <v>0</v>
      </c>
    </row>
    <row r="79" spans="1:6" ht="28.15" customHeight="1">
      <c r="A79" s="13">
        <v>41040000</v>
      </c>
      <c r="B79" s="42" t="s">
        <v>100</v>
      </c>
      <c r="C79" s="19">
        <f>C80</f>
        <v>971571</v>
      </c>
      <c r="D79" s="19">
        <f>D80</f>
        <v>96410</v>
      </c>
      <c r="E79" s="19">
        <f t="shared" si="6"/>
        <v>-875161</v>
      </c>
      <c r="F79" s="21">
        <f t="shared" si="5"/>
        <v>9.9231039213809389</v>
      </c>
    </row>
    <row r="80" spans="1:6" ht="53.45" customHeight="1">
      <c r="A80" s="14">
        <v>41040200</v>
      </c>
      <c r="B80" s="41" t="s">
        <v>99</v>
      </c>
      <c r="C80" s="20">
        <v>971571</v>
      </c>
      <c r="D80" s="20">
        <v>96410</v>
      </c>
      <c r="E80" s="20">
        <f t="shared" si="6"/>
        <v>-875161</v>
      </c>
      <c r="F80" s="22">
        <f t="shared" si="5"/>
        <v>9.9231039213809389</v>
      </c>
    </row>
    <row r="81" spans="1:6" ht="27.6" customHeight="1">
      <c r="A81" s="13">
        <v>41050000</v>
      </c>
      <c r="B81" s="42" t="s">
        <v>110</v>
      </c>
      <c r="C81" s="19">
        <f>SUM(C82:C88)</f>
        <v>62426706</v>
      </c>
      <c r="D81" s="19">
        <f>SUM(D82:D88)</f>
        <v>15519179.629999999</v>
      </c>
      <c r="E81" s="19">
        <f t="shared" si="6"/>
        <v>-46907526.370000005</v>
      </c>
      <c r="F81" s="21">
        <f t="shared" si="5"/>
        <v>24.859840642560894</v>
      </c>
    </row>
    <row r="82" spans="1:6" ht="97.15" customHeight="1">
      <c r="A82" s="31">
        <v>41050100</v>
      </c>
      <c r="B82" s="32" t="s">
        <v>103</v>
      </c>
      <c r="C82" s="20">
        <v>10853100</v>
      </c>
      <c r="D82" s="20">
        <v>4478989.0199999996</v>
      </c>
      <c r="E82" s="20">
        <f t="shared" si="6"/>
        <v>-6374110.9800000004</v>
      </c>
      <c r="F82" s="22">
        <f t="shared" si="5"/>
        <v>41.269213588744222</v>
      </c>
    </row>
    <row r="83" spans="1:6" ht="58.9" customHeight="1">
      <c r="A83" s="31">
        <v>41050200</v>
      </c>
      <c r="B83" s="41" t="s">
        <v>104</v>
      </c>
      <c r="C83" s="20">
        <v>234000</v>
      </c>
      <c r="D83" s="20">
        <v>166349.65</v>
      </c>
      <c r="E83" s="20">
        <f t="shared" si="6"/>
        <v>-67650.350000000006</v>
      </c>
      <c r="F83" s="22">
        <f t="shared" si="5"/>
        <v>71.089594017094015</v>
      </c>
    </row>
    <row r="84" spans="1:6" ht="159.6" customHeight="1">
      <c r="A84" s="31">
        <v>41050300</v>
      </c>
      <c r="B84" s="32" t="s">
        <v>105</v>
      </c>
      <c r="C84" s="20">
        <v>50235400</v>
      </c>
      <c r="D84" s="20">
        <v>10574056.76</v>
      </c>
      <c r="E84" s="20">
        <f t="shared" si="6"/>
        <v>-39661343.240000002</v>
      </c>
      <c r="F84" s="22">
        <f t="shared" si="5"/>
        <v>21.049014758516901</v>
      </c>
    </row>
    <row r="85" spans="1:6" ht="134.44999999999999" customHeight="1">
      <c r="A85" s="31">
        <v>41050700</v>
      </c>
      <c r="B85" s="32" t="s">
        <v>106</v>
      </c>
      <c r="C85" s="20">
        <v>397600</v>
      </c>
      <c r="D85" s="20">
        <v>85519.2</v>
      </c>
      <c r="E85" s="20">
        <f t="shared" si="6"/>
        <v>-312080.8</v>
      </c>
      <c r="F85" s="22">
        <f t="shared" si="5"/>
        <v>21.508853118712274</v>
      </c>
    </row>
    <row r="86" spans="1:6" ht="43.5" customHeight="1">
      <c r="A86" s="43">
        <v>41051500</v>
      </c>
      <c r="B86" s="32" t="s">
        <v>107</v>
      </c>
      <c r="C86" s="20">
        <v>443100</v>
      </c>
      <c r="D86" s="20">
        <v>110700</v>
      </c>
      <c r="E86" s="20">
        <f t="shared" si="6"/>
        <v>-332400</v>
      </c>
      <c r="F86" s="22">
        <f t="shared" si="5"/>
        <v>24.983073798239673</v>
      </c>
    </row>
    <row r="87" spans="1:6" ht="42.75" customHeight="1">
      <c r="A87" s="31">
        <v>41052000</v>
      </c>
      <c r="B87" s="32" t="s">
        <v>108</v>
      </c>
      <c r="C87" s="20">
        <v>127300</v>
      </c>
      <c r="D87" s="20">
        <v>63600</v>
      </c>
      <c r="E87" s="20">
        <f t="shared" si="6"/>
        <v>-63700</v>
      </c>
      <c r="F87" s="22">
        <f t="shared" si="5"/>
        <v>49.960722702278083</v>
      </c>
    </row>
    <row r="88" spans="1:6" ht="24" customHeight="1">
      <c r="A88" s="31">
        <v>41053900</v>
      </c>
      <c r="B88" s="32" t="s">
        <v>109</v>
      </c>
      <c r="C88" s="20">
        <v>136206</v>
      </c>
      <c r="D88" s="20">
        <v>39965</v>
      </c>
      <c r="E88" s="20">
        <f t="shared" si="6"/>
        <v>-96241</v>
      </c>
      <c r="F88" s="22">
        <f t="shared" si="5"/>
        <v>29.341585539550387</v>
      </c>
    </row>
    <row r="89" spans="1:6" ht="24" customHeight="1">
      <c r="A89" s="83"/>
      <c r="B89" s="87" t="s">
        <v>113</v>
      </c>
      <c r="C89" s="84">
        <f>C72+C73+C79+C81</f>
        <v>353923077</v>
      </c>
      <c r="D89" s="84">
        <f>D72+D73+D79+D81</f>
        <v>90069141.699999988</v>
      </c>
      <c r="E89" s="84">
        <f t="shared" si="6"/>
        <v>-263853935.30000001</v>
      </c>
      <c r="F89" s="85">
        <f t="shared" si="5"/>
        <v>25.448790303097411</v>
      </c>
    </row>
    <row r="90" spans="1:6" ht="16.899999999999999" customHeight="1">
      <c r="A90" s="117" t="s">
        <v>116</v>
      </c>
      <c r="B90" s="117"/>
      <c r="C90" s="44"/>
      <c r="D90" s="45"/>
      <c r="E90" s="45"/>
      <c r="F90" s="46"/>
    </row>
    <row r="91" spans="1:6">
      <c r="A91" s="47" t="s">
        <v>117</v>
      </c>
      <c r="B91" s="48">
        <v>2</v>
      </c>
      <c r="C91" s="49">
        <v>3</v>
      </c>
      <c r="D91" s="49">
        <v>4</v>
      </c>
      <c r="E91" s="50" t="s">
        <v>118</v>
      </c>
      <c r="F91" s="50" t="s">
        <v>119</v>
      </c>
    </row>
    <row r="92" spans="1:6" ht="21" customHeight="1">
      <c r="A92" s="51" t="s">
        <v>120</v>
      </c>
      <c r="B92" s="52" t="s">
        <v>121</v>
      </c>
      <c r="C92" s="53"/>
      <c r="D92" s="53"/>
      <c r="E92" s="53"/>
      <c r="F92" s="53"/>
    </row>
    <row r="93" spans="1:6" ht="51">
      <c r="A93" s="54" t="s">
        <v>122</v>
      </c>
      <c r="B93" s="41" t="s">
        <v>123</v>
      </c>
      <c r="C93" s="55">
        <v>21735181</v>
      </c>
      <c r="D93" s="55">
        <v>5635232.3499999996</v>
      </c>
      <c r="E93" s="55">
        <f t="shared" ref="E93:E118" si="7">D93-C93</f>
        <v>-16099948.65</v>
      </c>
      <c r="F93" s="56">
        <f t="shared" ref="F93:F118" si="8">SUM(D93/C93*100)</f>
        <v>25.926779031653798</v>
      </c>
    </row>
    <row r="94" spans="1:6" ht="19.149999999999999" customHeight="1">
      <c r="A94" s="54" t="s">
        <v>124</v>
      </c>
      <c r="B94" s="41" t="s">
        <v>125</v>
      </c>
      <c r="C94" s="55">
        <v>502200</v>
      </c>
      <c r="D94" s="55">
        <v>79400</v>
      </c>
      <c r="E94" s="55">
        <f t="shared" si="7"/>
        <v>-422800</v>
      </c>
      <c r="F94" s="56">
        <f t="shared" si="8"/>
        <v>15.810434090003984</v>
      </c>
    </row>
    <row r="95" spans="1:6" ht="18" customHeight="1">
      <c r="A95" s="54" t="s">
        <v>126</v>
      </c>
      <c r="B95" s="41" t="s">
        <v>127</v>
      </c>
      <c r="C95" s="55">
        <v>42711391</v>
      </c>
      <c r="D95" s="55">
        <v>11718133.16</v>
      </c>
      <c r="E95" s="55">
        <f t="shared" si="7"/>
        <v>-30993257.84</v>
      </c>
      <c r="F95" s="56">
        <f t="shared" si="8"/>
        <v>27.435615852454909</v>
      </c>
    </row>
    <row r="96" spans="1:6" ht="34.9" customHeight="1">
      <c r="A96" s="54" t="s">
        <v>128</v>
      </c>
      <c r="B96" s="41" t="s">
        <v>129</v>
      </c>
      <c r="C96" s="55">
        <v>4973555</v>
      </c>
      <c r="D96" s="55">
        <v>1763894.47</v>
      </c>
      <c r="E96" s="55">
        <f t="shared" si="7"/>
        <v>-3209660.5300000003</v>
      </c>
      <c r="F96" s="56">
        <f t="shared" si="8"/>
        <v>35.465466251001551</v>
      </c>
    </row>
    <row r="97" spans="1:6" ht="25.5">
      <c r="A97" s="54" t="s">
        <v>130</v>
      </c>
      <c r="B97" s="41" t="s">
        <v>131</v>
      </c>
      <c r="C97" s="55">
        <v>508793.86</v>
      </c>
      <c r="D97" s="55">
        <v>156125.14000000001</v>
      </c>
      <c r="E97" s="55">
        <f t="shared" si="7"/>
        <v>-352668.72</v>
      </c>
      <c r="F97" s="56">
        <f t="shared" si="8"/>
        <v>30.685342783028087</v>
      </c>
    </row>
    <row r="98" spans="1:6" ht="25.5">
      <c r="A98" s="54" t="s">
        <v>132</v>
      </c>
      <c r="B98" s="41" t="s">
        <v>133</v>
      </c>
      <c r="C98" s="55">
        <v>127300</v>
      </c>
      <c r="D98" s="55">
        <v>63579.67</v>
      </c>
      <c r="E98" s="55">
        <f t="shared" si="7"/>
        <v>-63720.33</v>
      </c>
      <c r="F98" s="56">
        <f t="shared" si="8"/>
        <v>49.944752553024351</v>
      </c>
    </row>
    <row r="99" spans="1:6" ht="25.5">
      <c r="A99" s="54" t="s">
        <v>134</v>
      </c>
      <c r="B99" s="41" t="s">
        <v>135</v>
      </c>
      <c r="C99" s="55">
        <v>40000</v>
      </c>
      <c r="D99" s="55">
        <v>0</v>
      </c>
      <c r="E99" s="55">
        <f t="shared" si="7"/>
        <v>-40000</v>
      </c>
      <c r="F99" s="56">
        <f t="shared" si="8"/>
        <v>0</v>
      </c>
    </row>
    <row r="100" spans="1:6">
      <c r="A100" s="54" t="s">
        <v>136</v>
      </c>
      <c r="B100" s="41" t="s">
        <v>137</v>
      </c>
      <c r="C100" s="55">
        <v>94200</v>
      </c>
      <c r="D100" s="55">
        <v>27900</v>
      </c>
      <c r="E100" s="55">
        <f t="shared" si="7"/>
        <v>-66300</v>
      </c>
      <c r="F100" s="56">
        <f t="shared" si="8"/>
        <v>29.617834394904456</v>
      </c>
    </row>
    <row r="101" spans="1:6" ht="51">
      <c r="A101" s="54" t="s">
        <v>138</v>
      </c>
      <c r="B101" s="41" t="s">
        <v>139</v>
      </c>
      <c r="C101" s="55">
        <v>253900</v>
      </c>
      <c r="D101" s="55">
        <v>0</v>
      </c>
      <c r="E101" s="55">
        <f t="shared" si="7"/>
        <v>-253900</v>
      </c>
      <c r="F101" s="56">
        <f t="shared" si="8"/>
        <v>0</v>
      </c>
    </row>
    <row r="102" spans="1:6" ht="25.5">
      <c r="A102" s="54" t="s">
        <v>140</v>
      </c>
      <c r="B102" s="41" t="s">
        <v>141</v>
      </c>
      <c r="C102" s="55">
        <v>496857</v>
      </c>
      <c r="D102" s="55">
        <v>139000</v>
      </c>
      <c r="E102" s="55">
        <f t="shared" si="7"/>
        <v>-357857</v>
      </c>
      <c r="F102" s="56">
        <f t="shared" si="8"/>
        <v>27.975856232276087</v>
      </c>
    </row>
    <row r="103" spans="1:6" ht="25.5">
      <c r="A103" s="54" t="s">
        <v>142</v>
      </c>
      <c r="B103" s="41" t="s">
        <v>143</v>
      </c>
      <c r="C103" s="55">
        <v>514600</v>
      </c>
      <c r="D103" s="55">
        <v>156076.17000000001</v>
      </c>
      <c r="E103" s="55">
        <f t="shared" si="7"/>
        <v>-358523.82999999996</v>
      </c>
      <c r="F103" s="56">
        <f t="shared" si="8"/>
        <v>30.329609405363389</v>
      </c>
    </row>
    <row r="104" spans="1:6" ht="25.5">
      <c r="A104" s="54" t="s">
        <v>144</v>
      </c>
      <c r="B104" s="41" t="s">
        <v>145</v>
      </c>
      <c r="C104" s="55">
        <v>36000</v>
      </c>
      <c r="D104" s="55">
        <v>17625.38</v>
      </c>
      <c r="E104" s="55">
        <f t="shared" si="7"/>
        <v>-18374.62</v>
      </c>
      <c r="F104" s="56">
        <f t="shared" si="8"/>
        <v>48.959388888888896</v>
      </c>
    </row>
    <row r="105" spans="1:6" ht="16.899999999999999" customHeight="1">
      <c r="A105" s="54" t="s">
        <v>146</v>
      </c>
      <c r="B105" s="41" t="s">
        <v>147</v>
      </c>
      <c r="C105" s="55">
        <v>195000</v>
      </c>
      <c r="D105" s="55">
        <v>78624</v>
      </c>
      <c r="E105" s="55">
        <f t="shared" si="7"/>
        <v>-116376</v>
      </c>
      <c r="F105" s="56">
        <f t="shared" si="8"/>
        <v>40.32</v>
      </c>
    </row>
    <row r="106" spans="1:6">
      <c r="A106" s="54" t="s">
        <v>148</v>
      </c>
      <c r="B106" s="41" t="s">
        <v>149</v>
      </c>
      <c r="C106" s="55">
        <v>16633993.310000001</v>
      </c>
      <c r="D106" s="55">
        <v>3519457.5</v>
      </c>
      <c r="E106" s="55">
        <f t="shared" si="7"/>
        <v>-13114535.810000001</v>
      </c>
      <c r="F106" s="56">
        <f t="shared" si="8"/>
        <v>21.158223611188888</v>
      </c>
    </row>
    <row r="107" spans="1:6" ht="63.75">
      <c r="A107" s="54" t="s">
        <v>150</v>
      </c>
      <c r="B107" s="41" t="s">
        <v>151</v>
      </c>
      <c r="C107" s="55">
        <v>150000</v>
      </c>
      <c r="D107" s="55">
        <v>150000</v>
      </c>
      <c r="E107" s="55">
        <f t="shared" si="7"/>
        <v>0</v>
      </c>
      <c r="F107" s="56">
        <f t="shared" si="8"/>
        <v>100</v>
      </c>
    </row>
    <row r="108" spans="1:6" ht="18" customHeight="1">
      <c r="A108" s="54" t="s">
        <v>152</v>
      </c>
      <c r="B108" s="41" t="s">
        <v>153</v>
      </c>
      <c r="C108" s="55">
        <v>320000</v>
      </c>
      <c r="D108" s="55">
        <v>99000</v>
      </c>
      <c r="E108" s="55">
        <f t="shared" si="7"/>
        <v>-221000</v>
      </c>
      <c r="F108" s="56">
        <f t="shared" si="8"/>
        <v>30.9375</v>
      </c>
    </row>
    <row r="109" spans="1:6" ht="17.45" customHeight="1">
      <c r="A109" s="54" t="s">
        <v>154</v>
      </c>
      <c r="B109" s="41" t="s">
        <v>155</v>
      </c>
      <c r="C109" s="55">
        <v>1292133</v>
      </c>
      <c r="D109" s="55">
        <v>125115.68</v>
      </c>
      <c r="E109" s="55">
        <f t="shared" si="7"/>
        <v>-1167017.32</v>
      </c>
      <c r="F109" s="56">
        <f t="shared" si="8"/>
        <v>9.6828793939942699</v>
      </c>
    </row>
    <row r="110" spans="1:6" ht="38.25">
      <c r="A110" s="54" t="s">
        <v>156</v>
      </c>
      <c r="B110" s="41" t="s">
        <v>157</v>
      </c>
      <c r="C110" s="55">
        <v>11229895</v>
      </c>
      <c r="D110" s="55">
        <v>220322.5</v>
      </c>
      <c r="E110" s="55">
        <f t="shared" si="7"/>
        <v>-11009572.5</v>
      </c>
      <c r="F110" s="56">
        <f t="shared" si="8"/>
        <v>1.961928406276283</v>
      </c>
    </row>
    <row r="111" spans="1:6" ht="25.5">
      <c r="A111" s="54" t="s">
        <v>158</v>
      </c>
      <c r="B111" s="41" t="s">
        <v>159</v>
      </c>
      <c r="C111" s="55">
        <v>12500</v>
      </c>
      <c r="D111" s="55">
        <v>0</v>
      </c>
      <c r="E111" s="55">
        <f t="shared" si="7"/>
        <v>-12500</v>
      </c>
      <c r="F111" s="56">
        <f t="shared" si="8"/>
        <v>0</v>
      </c>
    </row>
    <row r="112" spans="1:6" ht="38.25">
      <c r="A112" s="54" t="s">
        <v>160</v>
      </c>
      <c r="B112" s="41" t="s">
        <v>161</v>
      </c>
      <c r="C112" s="55">
        <v>30000</v>
      </c>
      <c r="D112" s="55">
        <v>0</v>
      </c>
      <c r="E112" s="55">
        <f t="shared" si="7"/>
        <v>-30000</v>
      </c>
      <c r="F112" s="56">
        <f t="shared" si="8"/>
        <v>0</v>
      </c>
    </row>
    <row r="113" spans="1:6" ht="25.5">
      <c r="A113" s="54" t="s">
        <v>162</v>
      </c>
      <c r="B113" s="41" t="s">
        <v>163</v>
      </c>
      <c r="C113" s="55">
        <v>18550</v>
      </c>
      <c r="D113" s="55">
        <v>18503</v>
      </c>
      <c r="E113" s="55">
        <f t="shared" si="7"/>
        <v>-47</v>
      </c>
      <c r="F113" s="56">
        <f t="shared" si="8"/>
        <v>99.746630727762806</v>
      </c>
    </row>
    <row r="114" spans="1:6">
      <c r="A114" s="54" t="s">
        <v>164</v>
      </c>
      <c r="B114" s="41" t="s">
        <v>165</v>
      </c>
      <c r="C114" s="55">
        <v>655467</v>
      </c>
      <c r="D114" s="55">
        <v>127976.9</v>
      </c>
      <c r="E114" s="55">
        <f t="shared" si="7"/>
        <v>-527490.1</v>
      </c>
      <c r="F114" s="56">
        <f t="shared" si="8"/>
        <v>19.524537467179886</v>
      </c>
    </row>
    <row r="115" spans="1:6" ht="25.5">
      <c r="A115" s="54" t="s">
        <v>166</v>
      </c>
      <c r="B115" s="41" t="s">
        <v>167</v>
      </c>
      <c r="C115" s="55">
        <v>86200</v>
      </c>
      <c r="D115" s="55">
        <v>0</v>
      </c>
      <c r="E115" s="55">
        <f t="shared" si="7"/>
        <v>-86200</v>
      </c>
      <c r="F115" s="56">
        <f t="shared" si="8"/>
        <v>0</v>
      </c>
    </row>
    <row r="116" spans="1:6">
      <c r="A116" s="54" t="s">
        <v>168</v>
      </c>
      <c r="B116" s="41" t="s">
        <v>169</v>
      </c>
      <c r="C116" s="55">
        <v>350000</v>
      </c>
      <c r="D116" s="55">
        <v>107503.5</v>
      </c>
      <c r="E116" s="55">
        <f t="shared" si="7"/>
        <v>-242496.5</v>
      </c>
      <c r="F116" s="56">
        <f t="shared" si="8"/>
        <v>30.715285714285713</v>
      </c>
    </row>
    <row r="117" spans="1:6" ht="38.25">
      <c r="A117" s="54" t="s">
        <v>170</v>
      </c>
      <c r="B117" s="41" t="s">
        <v>171</v>
      </c>
      <c r="C117" s="55">
        <v>505000</v>
      </c>
      <c r="D117" s="55">
        <v>505000</v>
      </c>
      <c r="E117" s="55">
        <f t="shared" si="7"/>
        <v>0</v>
      </c>
      <c r="F117" s="56">
        <f t="shared" si="8"/>
        <v>100</v>
      </c>
    </row>
    <row r="118" spans="1:6" ht="13.5">
      <c r="A118" s="57"/>
      <c r="B118" s="58" t="s">
        <v>172</v>
      </c>
      <c r="C118" s="59">
        <f>SUM(C93:C117)</f>
        <v>103472716.17</v>
      </c>
      <c r="D118" s="59">
        <f>SUM(D93:D117)</f>
        <v>24708469.419999998</v>
      </c>
      <c r="E118" s="60">
        <f t="shared" si="7"/>
        <v>-78764246.75</v>
      </c>
      <c r="F118" s="61">
        <f t="shared" si="8"/>
        <v>23.879212158116481</v>
      </c>
    </row>
    <row r="119" spans="1:6" ht="25.5">
      <c r="A119" s="51" t="s">
        <v>173</v>
      </c>
      <c r="B119" s="62" t="s">
        <v>174</v>
      </c>
      <c r="C119" s="63"/>
      <c r="D119" s="63"/>
      <c r="E119" s="63"/>
      <c r="F119" s="64"/>
    </row>
    <row r="120" spans="1:6" ht="35.450000000000003" customHeight="1">
      <c r="A120" s="54" t="s">
        <v>175</v>
      </c>
      <c r="B120" s="41" t="s">
        <v>176</v>
      </c>
      <c r="C120" s="65">
        <v>1427544</v>
      </c>
      <c r="D120" s="55">
        <v>368280.61</v>
      </c>
      <c r="E120" s="55">
        <f t="shared" ref="E120:E128" si="9">D120-C120</f>
        <v>-1059263.3900000001</v>
      </c>
      <c r="F120" s="56">
        <f t="shared" ref="F120:F128" si="10">SUM(D120/C120*100)</f>
        <v>25.798196763112031</v>
      </c>
    </row>
    <row r="121" spans="1:6">
      <c r="A121" s="54" t="s">
        <v>177</v>
      </c>
      <c r="B121" s="41" t="s">
        <v>178</v>
      </c>
      <c r="C121" s="65">
        <v>46683379</v>
      </c>
      <c r="D121" s="55">
        <v>10673389.34</v>
      </c>
      <c r="E121" s="55">
        <f t="shared" si="9"/>
        <v>-36009989.659999996</v>
      </c>
      <c r="F121" s="56">
        <f t="shared" si="10"/>
        <v>22.863360726309033</v>
      </c>
    </row>
    <row r="122" spans="1:6" ht="51">
      <c r="A122" s="54" t="s">
        <v>179</v>
      </c>
      <c r="B122" s="41" t="s">
        <v>180</v>
      </c>
      <c r="C122" s="65">
        <v>58704547</v>
      </c>
      <c r="D122" s="55">
        <v>14283282.189999999</v>
      </c>
      <c r="E122" s="55">
        <f t="shared" si="9"/>
        <v>-44421264.810000002</v>
      </c>
      <c r="F122" s="56">
        <f t="shared" si="10"/>
        <v>24.330793643633772</v>
      </c>
    </row>
    <row r="123" spans="1:6" ht="27" customHeight="1">
      <c r="A123" s="54" t="s">
        <v>181</v>
      </c>
      <c r="B123" s="41" t="s">
        <v>182</v>
      </c>
      <c r="C123" s="65">
        <v>5193559</v>
      </c>
      <c r="D123" s="55">
        <v>1136067.24</v>
      </c>
      <c r="E123" s="55">
        <f t="shared" si="9"/>
        <v>-4057491.76</v>
      </c>
      <c r="F123" s="56">
        <f t="shared" si="10"/>
        <v>21.874541908544796</v>
      </c>
    </row>
    <row r="124" spans="1:6" ht="18.600000000000001" customHeight="1">
      <c r="A124" s="54" t="s">
        <v>183</v>
      </c>
      <c r="B124" s="41" t="s">
        <v>184</v>
      </c>
      <c r="C124" s="65">
        <v>1661091</v>
      </c>
      <c r="D124" s="55">
        <v>395745.71</v>
      </c>
      <c r="E124" s="55">
        <f t="shared" si="9"/>
        <v>-1265345.29</v>
      </c>
      <c r="F124" s="56">
        <f t="shared" si="10"/>
        <v>23.824444897961641</v>
      </c>
    </row>
    <row r="125" spans="1:6" ht="17.45" customHeight="1">
      <c r="A125" s="54" t="s">
        <v>185</v>
      </c>
      <c r="B125" s="41" t="s">
        <v>186</v>
      </c>
      <c r="C125" s="65">
        <v>2122907</v>
      </c>
      <c r="D125" s="55">
        <v>480738.41</v>
      </c>
      <c r="E125" s="55">
        <f t="shared" si="9"/>
        <v>-1642168.59</v>
      </c>
      <c r="F125" s="56">
        <f t="shared" si="10"/>
        <v>22.64528827687694</v>
      </c>
    </row>
    <row r="126" spans="1:6" ht="51.6" customHeight="1">
      <c r="A126" s="54" t="s">
        <v>187</v>
      </c>
      <c r="B126" s="41" t="s">
        <v>139</v>
      </c>
      <c r="C126" s="65">
        <v>692685</v>
      </c>
      <c r="D126" s="55">
        <v>0</v>
      </c>
      <c r="E126" s="55">
        <f t="shared" si="9"/>
        <v>-692685</v>
      </c>
      <c r="F126" s="56">
        <f t="shared" si="10"/>
        <v>0</v>
      </c>
    </row>
    <row r="127" spans="1:6" ht="68.45" customHeight="1">
      <c r="A127" s="54" t="s">
        <v>188</v>
      </c>
      <c r="B127" s="41" t="s">
        <v>189</v>
      </c>
      <c r="C127" s="65">
        <v>10860</v>
      </c>
      <c r="D127" s="55">
        <v>3620</v>
      </c>
      <c r="E127" s="55">
        <f t="shared" si="9"/>
        <v>-7240</v>
      </c>
      <c r="F127" s="56">
        <f t="shared" si="10"/>
        <v>33.333333333333329</v>
      </c>
    </row>
    <row r="128" spans="1:6" ht="13.5">
      <c r="A128" s="57"/>
      <c r="B128" s="58" t="s">
        <v>172</v>
      </c>
      <c r="C128" s="59">
        <f>SUM(C120:C127)</f>
        <v>116496572</v>
      </c>
      <c r="D128" s="60">
        <f>SUM(D120:D127)</f>
        <v>27341123.5</v>
      </c>
      <c r="E128" s="60">
        <f t="shared" si="9"/>
        <v>-89155448.5</v>
      </c>
      <c r="F128" s="61">
        <f t="shared" si="10"/>
        <v>23.469466123003173</v>
      </c>
    </row>
    <row r="129" spans="1:6" ht="25.5">
      <c r="A129" s="51" t="s">
        <v>190</v>
      </c>
      <c r="B129" s="62" t="s">
        <v>191</v>
      </c>
      <c r="C129" s="53"/>
      <c r="D129" s="53"/>
      <c r="E129" s="53"/>
      <c r="F129" s="66"/>
    </row>
    <row r="130" spans="1:6" ht="33.6" customHeight="1">
      <c r="A130" s="54" t="s">
        <v>192</v>
      </c>
      <c r="B130" s="41" t="s">
        <v>176</v>
      </c>
      <c r="C130" s="67">
        <v>8519208</v>
      </c>
      <c r="D130" s="55">
        <v>2312431.6</v>
      </c>
      <c r="E130" s="55">
        <f t="shared" ref="E130:E160" si="11">D130-C130</f>
        <v>-6206776.4000000004</v>
      </c>
      <c r="F130" s="56">
        <f t="shared" ref="F130:F160" si="12">SUM(D130/C130*100)</f>
        <v>27.143739183266803</v>
      </c>
    </row>
    <row r="131" spans="1:6" ht="38.25">
      <c r="A131" s="54" t="s">
        <v>193</v>
      </c>
      <c r="B131" s="41" t="s">
        <v>194</v>
      </c>
      <c r="C131" s="67">
        <v>4250400</v>
      </c>
      <c r="D131" s="55">
        <v>1104780.6100000001</v>
      </c>
      <c r="E131" s="55">
        <f t="shared" si="11"/>
        <v>-3145619.3899999997</v>
      </c>
      <c r="F131" s="56">
        <f t="shared" si="12"/>
        <v>25.992391539619803</v>
      </c>
    </row>
    <row r="132" spans="1:6" ht="25.5">
      <c r="A132" s="54" t="s">
        <v>195</v>
      </c>
      <c r="B132" s="41" t="s">
        <v>196</v>
      </c>
      <c r="C132" s="67">
        <v>6602700</v>
      </c>
      <c r="D132" s="55">
        <v>3374208.41</v>
      </c>
      <c r="E132" s="55">
        <f t="shared" si="11"/>
        <v>-3228491.59</v>
      </c>
      <c r="F132" s="56">
        <f t="shared" si="12"/>
        <v>51.103463885986031</v>
      </c>
    </row>
    <row r="133" spans="1:6" ht="38.25">
      <c r="A133" s="54" t="s">
        <v>197</v>
      </c>
      <c r="B133" s="41" t="s">
        <v>198</v>
      </c>
      <c r="C133" s="67">
        <v>65000</v>
      </c>
      <c r="D133" s="55">
        <v>17294.849999999999</v>
      </c>
      <c r="E133" s="55">
        <f t="shared" si="11"/>
        <v>-47705.15</v>
      </c>
      <c r="F133" s="56">
        <f t="shared" si="12"/>
        <v>26.607461538461536</v>
      </c>
    </row>
    <row r="134" spans="1:6" ht="38.25">
      <c r="A134" s="54" t="s">
        <v>199</v>
      </c>
      <c r="B134" s="41" t="s">
        <v>200</v>
      </c>
      <c r="C134" s="67">
        <v>169000</v>
      </c>
      <c r="D134" s="55">
        <v>149054.79999999999</v>
      </c>
      <c r="E134" s="55">
        <f t="shared" si="11"/>
        <v>-19945.200000000012</v>
      </c>
      <c r="F134" s="56">
        <f t="shared" si="12"/>
        <v>88.198106508875725</v>
      </c>
    </row>
    <row r="135" spans="1:6" ht="25.5">
      <c r="A135" s="54" t="s">
        <v>201</v>
      </c>
      <c r="B135" s="41" t="s">
        <v>202</v>
      </c>
      <c r="C135" s="67">
        <v>39384</v>
      </c>
      <c r="D135" s="55">
        <v>205.8</v>
      </c>
      <c r="E135" s="55">
        <f t="shared" si="11"/>
        <v>-39178.199999999997</v>
      </c>
      <c r="F135" s="56">
        <f t="shared" si="12"/>
        <v>0.52254722730042658</v>
      </c>
    </row>
    <row r="136" spans="1:6" ht="25.5">
      <c r="A136" s="54" t="s">
        <v>203</v>
      </c>
      <c r="B136" s="41" t="s">
        <v>204</v>
      </c>
      <c r="C136" s="67">
        <v>153900</v>
      </c>
      <c r="D136" s="55">
        <v>14484.29</v>
      </c>
      <c r="E136" s="55">
        <f t="shared" si="11"/>
        <v>-139415.71</v>
      </c>
      <c r="F136" s="56">
        <f t="shared" si="12"/>
        <v>9.4114944769330737</v>
      </c>
    </row>
    <row r="137" spans="1:6" ht="38.25">
      <c r="A137" s="54" t="s">
        <v>205</v>
      </c>
      <c r="B137" s="41" t="s">
        <v>206</v>
      </c>
      <c r="C137" s="67">
        <v>320000</v>
      </c>
      <c r="D137" s="55">
        <v>61692</v>
      </c>
      <c r="E137" s="55">
        <f t="shared" si="11"/>
        <v>-258308</v>
      </c>
      <c r="F137" s="56">
        <f t="shared" si="12"/>
        <v>19.278749999999999</v>
      </c>
    </row>
    <row r="138" spans="1:6">
      <c r="A138" s="54" t="s">
        <v>207</v>
      </c>
      <c r="B138" s="41" t="s">
        <v>208</v>
      </c>
      <c r="C138" s="67">
        <v>400000</v>
      </c>
      <c r="D138" s="55">
        <v>73320.5</v>
      </c>
      <c r="E138" s="55">
        <f t="shared" si="11"/>
        <v>-326679.5</v>
      </c>
      <c r="F138" s="56">
        <f t="shared" si="12"/>
        <v>18.330124999999999</v>
      </c>
    </row>
    <row r="139" spans="1:6">
      <c r="A139" s="54" t="s">
        <v>209</v>
      </c>
      <c r="B139" s="41" t="s">
        <v>210</v>
      </c>
      <c r="C139" s="67">
        <v>150000</v>
      </c>
      <c r="D139" s="55">
        <v>24080</v>
      </c>
      <c r="E139" s="55">
        <f t="shared" si="11"/>
        <v>-125920</v>
      </c>
      <c r="F139" s="56">
        <f t="shared" si="12"/>
        <v>16.053333333333335</v>
      </c>
    </row>
    <row r="140" spans="1:6" ht="17.45" customHeight="1">
      <c r="A140" s="54" t="s">
        <v>211</v>
      </c>
      <c r="B140" s="41" t="s">
        <v>212</v>
      </c>
      <c r="C140" s="67">
        <v>22000000</v>
      </c>
      <c r="D140" s="55">
        <v>4611891.91</v>
      </c>
      <c r="E140" s="55">
        <f t="shared" si="11"/>
        <v>-17388108.09</v>
      </c>
      <c r="F140" s="56">
        <f t="shared" si="12"/>
        <v>20.963145045454546</v>
      </c>
    </row>
    <row r="141" spans="1:6" ht="27.6" customHeight="1">
      <c r="A141" s="54" t="s">
        <v>213</v>
      </c>
      <c r="B141" s="41" t="s">
        <v>214</v>
      </c>
      <c r="C141" s="67">
        <v>2500000</v>
      </c>
      <c r="D141" s="55">
        <v>532671.49</v>
      </c>
      <c r="E141" s="55">
        <f t="shared" si="11"/>
        <v>-1967328.51</v>
      </c>
      <c r="F141" s="56">
        <f t="shared" si="12"/>
        <v>21.306859599999999</v>
      </c>
    </row>
    <row r="142" spans="1:6" ht="21" customHeight="1">
      <c r="A142" s="54" t="s">
        <v>215</v>
      </c>
      <c r="B142" s="41" t="s">
        <v>216</v>
      </c>
      <c r="C142" s="67">
        <v>4000000</v>
      </c>
      <c r="D142" s="55">
        <v>950745.75</v>
      </c>
      <c r="E142" s="55">
        <f t="shared" si="11"/>
        <v>-3049254.25</v>
      </c>
      <c r="F142" s="56">
        <f t="shared" si="12"/>
        <v>23.768643749999999</v>
      </c>
    </row>
    <row r="143" spans="1:6">
      <c r="A143" s="54" t="s">
        <v>217</v>
      </c>
      <c r="B143" s="41" t="s">
        <v>218</v>
      </c>
      <c r="C143" s="67">
        <v>600000</v>
      </c>
      <c r="D143" s="55">
        <v>76237.72</v>
      </c>
      <c r="E143" s="55">
        <f t="shared" si="11"/>
        <v>-523762.28</v>
      </c>
      <c r="F143" s="56">
        <f t="shared" si="12"/>
        <v>12.706286666666667</v>
      </c>
    </row>
    <row r="144" spans="1:6" ht="18" customHeight="1">
      <c r="A144" s="54" t="s">
        <v>219</v>
      </c>
      <c r="B144" s="41" t="s">
        <v>220</v>
      </c>
      <c r="C144" s="67">
        <v>9000000</v>
      </c>
      <c r="D144" s="55">
        <v>1593677.95</v>
      </c>
      <c r="E144" s="55">
        <f t="shared" si="11"/>
        <v>-7406322.0499999998</v>
      </c>
      <c r="F144" s="56">
        <f t="shared" si="12"/>
        <v>17.707532777777775</v>
      </c>
    </row>
    <row r="145" spans="1:6" ht="27" customHeight="1">
      <c r="A145" s="54" t="s">
        <v>221</v>
      </c>
      <c r="B145" s="41" t="s">
        <v>222</v>
      </c>
      <c r="C145" s="67">
        <v>102676</v>
      </c>
      <c r="D145" s="55">
        <v>25668</v>
      </c>
      <c r="E145" s="55">
        <f t="shared" si="11"/>
        <v>-77008</v>
      </c>
      <c r="F145" s="56">
        <f t="shared" si="12"/>
        <v>24.99902606256574</v>
      </c>
    </row>
    <row r="146" spans="1:6" ht="25.5">
      <c r="A146" s="54" t="s">
        <v>223</v>
      </c>
      <c r="B146" s="41" t="s">
        <v>224</v>
      </c>
      <c r="C146" s="67">
        <v>8579000</v>
      </c>
      <c r="D146" s="55">
        <v>1976381.3</v>
      </c>
      <c r="E146" s="55">
        <f t="shared" si="11"/>
        <v>-6602618.7000000002</v>
      </c>
      <c r="F146" s="56">
        <f t="shared" si="12"/>
        <v>23.037432101643549</v>
      </c>
    </row>
    <row r="147" spans="1:6" ht="38.25">
      <c r="A147" s="54" t="s">
        <v>225</v>
      </c>
      <c r="B147" s="41" t="s">
        <v>226</v>
      </c>
      <c r="C147" s="67">
        <v>1000400</v>
      </c>
      <c r="D147" s="55">
        <v>292500.28999999998</v>
      </c>
      <c r="E147" s="55">
        <f t="shared" si="11"/>
        <v>-707899.71</v>
      </c>
      <c r="F147" s="56">
        <f t="shared" si="12"/>
        <v>29.238333666533382</v>
      </c>
    </row>
    <row r="148" spans="1:6" ht="25.5">
      <c r="A148" s="54" t="s">
        <v>227</v>
      </c>
      <c r="B148" s="41" t="s">
        <v>228</v>
      </c>
      <c r="C148" s="67">
        <v>2000000</v>
      </c>
      <c r="D148" s="55">
        <v>440982.83</v>
      </c>
      <c r="E148" s="55">
        <f t="shared" si="11"/>
        <v>-1559017.17</v>
      </c>
      <c r="F148" s="56">
        <f t="shared" si="12"/>
        <v>22.049141500000001</v>
      </c>
    </row>
    <row r="149" spans="1:6" ht="51">
      <c r="A149" s="54" t="s">
        <v>229</v>
      </c>
      <c r="B149" s="41" t="s">
        <v>230</v>
      </c>
      <c r="C149" s="67">
        <v>6000</v>
      </c>
      <c r="D149" s="55">
        <v>1567.02</v>
      </c>
      <c r="E149" s="55">
        <f t="shared" si="11"/>
        <v>-4432.9799999999996</v>
      </c>
      <c r="F149" s="56">
        <f t="shared" si="12"/>
        <v>26.117000000000001</v>
      </c>
    </row>
    <row r="150" spans="1:6" ht="25.5">
      <c r="A150" s="54" t="s">
        <v>231</v>
      </c>
      <c r="B150" s="41" t="s">
        <v>232</v>
      </c>
      <c r="C150" s="67">
        <v>9870</v>
      </c>
      <c r="D150" s="55">
        <v>1320</v>
      </c>
      <c r="E150" s="55">
        <f t="shared" si="11"/>
        <v>-8550</v>
      </c>
      <c r="F150" s="56">
        <f t="shared" si="12"/>
        <v>13.373860182370819</v>
      </c>
    </row>
    <row r="151" spans="1:6" ht="51">
      <c r="A151" s="54" t="s">
        <v>233</v>
      </c>
      <c r="B151" s="41" t="s">
        <v>234</v>
      </c>
      <c r="C151" s="67">
        <v>2424703</v>
      </c>
      <c r="D151" s="55">
        <v>575386.19999999995</v>
      </c>
      <c r="E151" s="55">
        <f t="shared" si="11"/>
        <v>-1849316.8</v>
      </c>
      <c r="F151" s="56">
        <f t="shared" si="12"/>
        <v>23.730172313887511</v>
      </c>
    </row>
    <row r="152" spans="1:6" ht="25.5">
      <c r="A152" s="54" t="s">
        <v>235</v>
      </c>
      <c r="B152" s="41" t="s">
        <v>236</v>
      </c>
      <c r="C152" s="67">
        <v>2642810</v>
      </c>
      <c r="D152" s="55">
        <v>585769.93999999994</v>
      </c>
      <c r="E152" s="55">
        <f t="shared" si="11"/>
        <v>-2057040.06</v>
      </c>
      <c r="F152" s="56">
        <f t="shared" si="12"/>
        <v>22.164663369670919</v>
      </c>
    </row>
    <row r="153" spans="1:6" ht="51">
      <c r="A153" s="54" t="s">
        <v>237</v>
      </c>
      <c r="B153" s="41" t="s">
        <v>139</v>
      </c>
      <c r="C153" s="67">
        <v>38500</v>
      </c>
      <c r="D153" s="55">
        <v>0</v>
      </c>
      <c r="E153" s="55">
        <f t="shared" si="11"/>
        <v>-38500</v>
      </c>
      <c r="F153" s="56">
        <f t="shared" si="12"/>
        <v>0</v>
      </c>
    </row>
    <row r="154" spans="1:6" ht="63.75">
      <c r="A154" s="54" t="s">
        <v>238</v>
      </c>
      <c r="B154" s="41" t="s">
        <v>239</v>
      </c>
      <c r="C154" s="67">
        <v>207240</v>
      </c>
      <c r="D154" s="55">
        <v>43387.88</v>
      </c>
      <c r="E154" s="55">
        <f t="shared" si="11"/>
        <v>-163852.12</v>
      </c>
      <c r="F154" s="56">
        <f t="shared" si="12"/>
        <v>20.936054815672652</v>
      </c>
    </row>
    <row r="155" spans="1:6" ht="38.25">
      <c r="A155" s="54" t="s">
        <v>240</v>
      </c>
      <c r="B155" s="41" t="s">
        <v>241</v>
      </c>
      <c r="C155" s="67">
        <v>23660</v>
      </c>
      <c r="D155" s="55">
        <v>10454.709999999999</v>
      </c>
      <c r="E155" s="55">
        <f t="shared" si="11"/>
        <v>-13205.29</v>
      </c>
      <c r="F155" s="56">
        <f t="shared" si="12"/>
        <v>44.18727810650887</v>
      </c>
    </row>
    <row r="156" spans="1:6" ht="51">
      <c r="A156" s="54" t="s">
        <v>242</v>
      </c>
      <c r="B156" s="41" t="s">
        <v>243</v>
      </c>
      <c r="C156" s="67">
        <v>230000</v>
      </c>
      <c r="D156" s="55">
        <v>27858.03</v>
      </c>
      <c r="E156" s="55">
        <f t="shared" si="11"/>
        <v>-202141.97</v>
      </c>
      <c r="F156" s="56">
        <f t="shared" si="12"/>
        <v>12.112186956521738</v>
      </c>
    </row>
    <row r="157" spans="1:6" ht="38.25">
      <c r="A157" s="54" t="s">
        <v>244</v>
      </c>
      <c r="B157" s="41" t="s">
        <v>245</v>
      </c>
      <c r="C157" s="67">
        <v>85130</v>
      </c>
      <c r="D157" s="55">
        <v>18915.240000000002</v>
      </c>
      <c r="E157" s="55">
        <f t="shared" si="11"/>
        <v>-66214.759999999995</v>
      </c>
      <c r="F157" s="56">
        <f t="shared" si="12"/>
        <v>22.219241160577941</v>
      </c>
    </row>
    <row r="158" spans="1:6" ht="63.75">
      <c r="A158" s="54" t="s">
        <v>246</v>
      </c>
      <c r="B158" s="41" t="s">
        <v>189</v>
      </c>
      <c r="C158" s="67">
        <v>397600</v>
      </c>
      <c r="D158" s="55">
        <v>85519.2</v>
      </c>
      <c r="E158" s="55">
        <f t="shared" si="11"/>
        <v>-312080.8</v>
      </c>
      <c r="F158" s="56">
        <f t="shared" si="12"/>
        <v>21.508853118712274</v>
      </c>
    </row>
    <row r="159" spans="1:6" ht="25.5">
      <c r="A159" s="54" t="s">
        <v>247</v>
      </c>
      <c r="B159" s="41" t="s">
        <v>141</v>
      </c>
      <c r="C159" s="67">
        <v>2474247</v>
      </c>
      <c r="D159" s="55">
        <v>346176.74</v>
      </c>
      <c r="E159" s="55">
        <f t="shared" si="11"/>
        <v>-2128070.2599999998</v>
      </c>
      <c r="F159" s="56">
        <f t="shared" si="12"/>
        <v>13.99119570519839</v>
      </c>
    </row>
    <row r="160" spans="1:6" ht="23.45" customHeight="1">
      <c r="A160" s="68"/>
      <c r="B160" s="58" t="s">
        <v>172</v>
      </c>
      <c r="C160" s="59">
        <f>SUM(C130:C159)</f>
        <v>78991428</v>
      </c>
      <c r="D160" s="60">
        <f>SUM(D130:D159)</f>
        <v>19328665.059999995</v>
      </c>
      <c r="E160" s="60">
        <f t="shared" si="11"/>
        <v>-59662762.940000005</v>
      </c>
      <c r="F160" s="61">
        <f t="shared" si="12"/>
        <v>24.469319708968921</v>
      </c>
    </row>
    <row r="161" spans="1:6" ht="31.15" customHeight="1">
      <c r="A161" s="69">
        <v>10</v>
      </c>
      <c r="B161" s="62" t="s">
        <v>248</v>
      </c>
      <c r="C161" s="70"/>
      <c r="D161" s="70"/>
      <c r="E161" s="70"/>
      <c r="F161" s="71"/>
    </row>
    <row r="162" spans="1:6" ht="33" customHeight="1">
      <c r="A162" s="54" t="s">
        <v>249</v>
      </c>
      <c r="B162" s="41" t="s">
        <v>176</v>
      </c>
      <c r="C162" s="55">
        <v>633438</v>
      </c>
      <c r="D162" s="55">
        <v>153792.84</v>
      </c>
      <c r="E162" s="55">
        <f t="shared" ref="E162:E168" si="13">D162-C162</f>
        <v>-479645.16000000003</v>
      </c>
      <c r="F162" s="56">
        <f t="shared" ref="F162:F169" si="14">SUM(D162/C162*100)</f>
        <v>24.279067564623531</v>
      </c>
    </row>
    <row r="163" spans="1:6" ht="38.25">
      <c r="A163" s="54" t="s">
        <v>250</v>
      </c>
      <c r="B163" s="41" t="s">
        <v>251</v>
      </c>
      <c r="C163" s="55">
        <v>7287780</v>
      </c>
      <c r="D163" s="55">
        <v>1719358.04</v>
      </c>
      <c r="E163" s="55">
        <f t="shared" si="13"/>
        <v>-5568421.96</v>
      </c>
      <c r="F163" s="56">
        <f t="shared" si="14"/>
        <v>23.592342798492822</v>
      </c>
    </row>
    <row r="164" spans="1:6" ht="51">
      <c r="A164" s="54" t="s">
        <v>252</v>
      </c>
      <c r="B164" s="41" t="s">
        <v>139</v>
      </c>
      <c r="C164" s="55">
        <v>31500</v>
      </c>
      <c r="D164" s="55">
        <v>0</v>
      </c>
      <c r="E164" s="55">
        <f t="shared" si="13"/>
        <v>-31500</v>
      </c>
      <c r="F164" s="56">
        <f t="shared" si="14"/>
        <v>0</v>
      </c>
    </row>
    <row r="165" spans="1:6">
      <c r="A165" s="54" t="s">
        <v>253</v>
      </c>
      <c r="B165" s="41" t="s">
        <v>254</v>
      </c>
      <c r="C165" s="55">
        <v>2057646</v>
      </c>
      <c r="D165" s="55">
        <v>477882.5</v>
      </c>
      <c r="E165" s="55">
        <f t="shared" si="13"/>
        <v>-1579763.5</v>
      </c>
      <c r="F165" s="56">
        <f t="shared" si="14"/>
        <v>23.22471892638481</v>
      </c>
    </row>
    <row r="166" spans="1:6">
      <c r="A166" s="54" t="s">
        <v>255</v>
      </c>
      <c r="B166" s="41" t="s">
        <v>256</v>
      </c>
      <c r="C166" s="55">
        <v>1602579</v>
      </c>
      <c r="D166" s="55">
        <v>357403.15</v>
      </c>
      <c r="E166" s="55">
        <f t="shared" si="13"/>
        <v>-1245175.8500000001</v>
      </c>
      <c r="F166" s="56">
        <f t="shared" si="14"/>
        <v>22.301749242939039</v>
      </c>
    </row>
    <row r="167" spans="1:6" ht="27.6" customHeight="1">
      <c r="A167" s="54" t="s">
        <v>257</v>
      </c>
      <c r="B167" s="41" t="s">
        <v>258</v>
      </c>
      <c r="C167" s="55">
        <v>4611850</v>
      </c>
      <c r="D167" s="55">
        <v>976573.2</v>
      </c>
      <c r="E167" s="55">
        <f t="shared" si="13"/>
        <v>-3635276.8</v>
      </c>
      <c r="F167" s="56">
        <f t="shared" si="14"/>
        <v>21.175302752691437</v>
      </c>
    </row>
    <row r="168" spans="1:6" ht="27.6" customHeight="1">
      <c r="A168" s="54" t="s">
        <v>259</v>
      </c>
      <c r="B168" s="41" t="s">
        <v>260</v>
      </c>
      <c r="C168" s="55">
        <v>2203200</v>
      </c>
      <c r="D168" s="55">
        <v>521714.35</v>
      </c>
      <c r="E168" s="55">
        <f t="shared" si="13"/>
        <v>-1681485.65</v>
      </c>
      <c r="F168" s="56">
        <f t="shared" si="14"/>
        <v>23.679845225127085</v>
      </c>
    </row>
    <row r="169" spans="1:6" ht="27.6" customHeight="1">
      <c r="A169" s="68"/>
      <c r="B169" s="58" t="s">
        <v>172</v>
      </c>
      <c r="C169" s="60">
        <f>SUM(C162:C168)</f>
        <v>18427993</v>
      </c>
      <c r="D169" s="60">
        <f>SUM(D162:D168)</f>
        <v>4206724.0799999991</v>
      </c>
      <c r="E169" s="60">
        <f>SUM(E162:E168)</f>
        <v>-14221268.92</v>
      </c>
      <c r="F169" s="61">
        <f t="shared" si="14"/>
        <v>22.827901443201107</v>
      </c>
    </row>
    <row r="170" spans="1:6" ht="31.15" customHeight="1">
      <c r="A170" s="69">
        <v>15</v>
      </c>
      <c r="B170" s="62" t="s">
        <v>261</v>
      </c>
      <c r="C170" s="63"/>
      <c r="D170" s="63"/>
      <c r="E170" s="63"/>
      <c r="F170" s="64"/>
    </row>
    <row r="171" spans="1:6" ht="51">
      <c r="A171" s="54" t="s">
        <v>262</v>
      </c>
      <c r="B171" s="41" t="s">
        <v>123</v>
      </c>
      <c r="C171" s="72">
        <v>8106</v>
      </c>
      <c r="D171" s="72">
        <v>0</v>
      </c>
      <c r="E171" s="55">
        <f t="shared" ref="E171:E176" si="15">D171-C171</f>
        <v>-8106</v>
      </c>
      <c r="F171" s="56">
        <f t="shared" ref="F171:F177" si="16">SUM(D171/C171*100)</f>
        <v>0</v>
      </c>
    </row>
    <row r="172" spans="1:6" ht="38.25">
      <c r="A172" s="54" t="s">
        <v>263</v>
      </c>
      <c r="B172" s="41" t="s">
        <v>176</v>
      </c>
      <c r="C172" s="72">
        <v>1536654</v>
      </c>
      <c r="D172" s="72">
        <v>346066.21</v>
      </c>
      <c r="E172" s="55">
        <f t="shared" si="15"/>
        <v>-1190587.79</v>
      </c>
      <c r="F172" s="56">
        <f t="shared" si="16"/>
        <v>22.520763294795056</v>
      </c>
    </row>
    <row r="173" spans="1:6" ht="17.45" customHeight="1">
      <c r="A173" s="54" t="s">
        <v>264</v>
      </c>
      <c r="B173" s="41" t="s">
        <v>127</v>
      </c>
      <c r="C173" s="72">
        <v>8106</v>
      </c>
      <c r="D173" s="72">
        <v>0</v>
      </c>
      <c r="E173" s="55">
        <f t="shared" si="15"/>
        <v>-8106</v>
      </c>
      <c r="F173" s="56">
        <f t="shared" si="16"/>
        <v>0</v>
      </c>
    </row>
    <row r="174" spans="1:6" ht="51">
      <c r="A174" s="54" t="s">
        <v>265</v>
      </c>
      <c r="B174" s="41" t="s">
        <v>139</v>
      </c>
      <c r="C174" s="72">
        <v>7000</v>
      </c>
      <c r="D174" s="72">
        <v>0</v>
      </c>
      <c r="E174" s="55">
        <f t="shared" si="15"/>
        <v>-7000</v>
      </c>
      <c r="F174" s="56">
        <f t="shared" si="16"/>
        <v>0</v>
      </c>
    </row>
    <row r="175" spans="1:6" ht="27.6" customHeight="1">
      <c r="A175" s="54" t="s">
        <v>266</v>
      </c>
      <c r="B175" s="41" t="s">
        <v>258</v>
      </c>
      <c r="C175" s="72">
        <v>8106</v>
      </c>
      <c r="D175" s="72">
        <v>0</v>
      </c>
      <c r="E175" s="55">
        <f t="shared" si="15"/>
        <v>-8106</v>
      </c>
      <c r="F175" s="56">
        <f t="shared" si="16"/>
        <v>0</v>
      </c>
    </row>
    <row r="176" spans="1:6" ht="19.149999999999999" customHeight="1">
      <c r="A176" s="54" t="s">
        <v>267</v>
      </c>
      <c r="B176" s="41" t="s">
        <v>149</v>
      </c>
      <c r="C176" s="55">
        <v>58272</v>
      </c>
      <c r="D176" s="65">
        <v>0</v>
      </c>
      <c r="E176" s="55">
        <f t="shared" si="15"/>
        <v>-58272</v>
      </c>
      <c r="F176" s="56">
        <f t="shared" si="16"/>
        <v>0</v>
      </c>
    </row>
    <row r="177" spans="1:6" ht="13.5">
      <c r="A177" s="68"/>
      <c r="B177" s="58" t="s">
        <v>172</v>
      </c>
      <c r="C177" s="60">
        <f>SUM(C171:C176)</f>
        <v>1626244</v>
      </c>
      <c r="D177" s="60">
        <f>SUM(D171:D176)</f>
        <v>346066.21</v>
      </c>
      <c r="E177" s="60">
        <f>SUM(E171:E176)</f>
        <v>-1280177.79</v>
      </c>
      <c r="F177" s="56">
        <f t="shared" si="16"/>
        <v>21.280091425394961</v>
      </c>
    </row>
    <row r="178" spans="1:6" ht="17.45" customHeight="1">
      <c r="A178" s="69">
        <v>31</v>
      </c>
      <c r="B178" s="62" t="s">
        <v>268</v>
      </c>
      <c r="C178" s="63"/>
      <c r="D178" s="63"/>
      <c r="E178" s="63"/>
      <c r="F178" s="64"/>
    </row>
    <row r="179" spans="1:6" ht="38.25">
      <c r="A179" s="54" t="s">
        <v>269</v>
      </c>
      <c r="B179" s="41" t="s">
        <v>176</v>
      </c>
      <c r="C179" s="55">
        <v>1382043</v>
      </c>
      <c r="D179" s="65">
        <v>339905.78</v>
      </c>
      <c r="E179" s="55">
        <f>D179-C179</f>
        <v>-1042137.22</v>
      </c>
      <c r="F179" s="56">
        <f>SUM(D179/C179*100)</f>
        <v>24.594443154084207</v>
      </c>
    </row>
    <row r="180" spans="1:6" ht="22.15" customHeight="1">
      <c r="A180" s="68"/>
      <c r="B180" s="58" t="s">
        <v>172</v>
      </c>
      <c r="C180" s="60">
        <f>SUM(C179:C179)</f>
        <v>1382043</v>
      </c>
      <c r="D180" s="73">
        <f>SUM(D179:D179)</f>
        <v>339905.78</v>
      </c>
      <c r="E180" s="60">
        <f>SUM(E179:E179)</f>
        <v>-1042137.22</v>
      </c>
      <c r="F180" s="61">
        <f>SUM(D180/C180*100)</f>
        <v>24.594443154084207</v>
      </c>
    </row>
    <row r="181" spans="1:6" ht="25.5">
      <c r="A181" s="69">
        <v>37</v>
      </c>
      <c r="B181" s="62" t="s">
        <v>270</v>
      </c>
      <c r="C181" s="63"/>
      <c r="D181" s="63"/>
      <c r="E181" s="63"/>
      <c r="F181" s="64"/>
    </row>
    <row r="182" spans="1:6" ht="36.6" customHeight="1">
      <c r="A182" s="54" t="s">
        <v>271</v>
      </c>
      <c r="B182" s="41" t="s">
        <v>176</v>
      </c>
      <c r="C182" s="55">
        <v>3641994</v>
      </c>
      <c r="D182" s="65">
        <v>1087554.72</v>
      </c>
      <c r="E182" s="55">
        <f>D182-C182</f>
        <v>-2554439.2800000003</v>
      </c>
      <c r="F182" s="56">
        <f t="shared" ref="F182:F187" si="17">SUM(D182/C182*100)</f>
        <v>29.86151871749377</v>
      </c>
    </row>
    <row r="183" spans="1:6" ht="55.9" customHeight="1">
      <c r="A183" s="54" t="s">
        <v>272</v>
      </c>
      <c r="B183" s="41" t="s">
        <v>139</v>
      </c>
      <c r="C183" s="55">
        <v>10500</v>
      </c>
      <c r="D183" s="65">
        <v>0</v>
      </c>
      <c r="E183" s="55">
        <f>D183-C183</f>
        <v>-10500</v>
      </c>
      <c r="F183" s="56">
        <f t="shared" si="17"/>
        <v>0</v>
      </c>
    </row>
    <row r="184" spans="1:6" ht="17.45" customHeight="1">
      <c r="A184" s="54" t="s">
        <v>273</v>
      </c>
      <c r="B184" s="41" t="s">
        <v>274</v>
      </c>
      <c r="C184" s="55">
        <v>500000</v>
      </c>
      <c r="D184" s="65">
        <v>0</v>
      </c>
      <c r="E184" s="55">
        <f>D184-C184</f>
        <v>-500000</v>
      </c>
      <c r="F184" s="56">
        <f t="shared" si="17"/>
        <v>0</v>
      </c>
    </row>
    <row r="185" spans="1:6" ht="24.6" customHeight="1">
      <c r="A185" s="54" t="s">
        <v>275</v>
      </c>
      <c r="B185" s="41" t="s">
        <v>276</v>
      </c>
      <c r="C185" s="55">
        <v>26239800</v>
      </c>
      <c r="D185" s="65">
        <v>6559800</v>
      </c>
      <c r="E185" s="55">
        <f>D185-C185</f>
        <v>-19680000</v>
      </c>
      <c r="F185" s="56">
        <f t="shared" si="17"/>
        <v>24.999428349301443</v>
      </c>
    </row>
    <row r="186" spans="1:6" ht="18" customHeight="1">
      <c r="A186" s="68"/>
      <c r="B186" s="58" t="s">
        <v>172</v>
      </c>
      <c r="C186" s="59">
        <f>SUM(C182:C185)</f>
        <v>30392294</v>
      </c>
      <c r="D186" s="73">
        <f>SUM(D182:D185)</f>
        <v>7647354.7199999997</v>
      </c>
      <c r="E186" s="60">
        <f>SUM(E182:E185)</f>
        <v>-22744939.280000001</v>
      </c>
      <c r="F186" s="61">
        <f t="shared" si="17"/>
        <v>25.162150379303384</v>
      </c>
    </row>
    <row r="187" spans="1:6" ht="18" customHeight="1">
      <c r="A187" s="90" t="s">
        <v>277</v>
      </c>
      <c r="B187" s="91" t="s">
        <v>278</v>
      </c>
      <c r="C187" s="92">
        <f>C118+C128+C160+C169+C177+C180+C186</f>
        <v>350789290.17000002</v>
      </c>
      <c r="D187" s="92">
        <f>D118+D128+D160+D169+D177+D180+D186</f>
        <v>83918308.769999981</v>
      </c>
      <c r="E187" s="92">
        <f>D187-C187</f>
        <v>-266870981.40000004</v>
      </c>
      <c r="F187" s="93">
        <f t="shared" si="17"/>
        <v>23.922711189196047</v>
      </c>
    </row>
    <row r="188" spans="1:6" ht="3" customHeight="1">
      <c r="A188" s="24"/>
      <c r="B188" s="24"/>
      <c r="C188" s="75"/>
      <c r="D188" s="75"/>
      <c r="E188" s="75"/>
      <c r="F188" s="75"/>
    </row>
    <row r="189" spans="1:6" ht="21.6" customHeight="1">
      <c r="A189" s="76" t="s">
        <v>308</v>
      </c>
      <c r="B189" s="77"/>
      <c r="C189" s="78"/>
      <c r="D189" s="78"/>
      <c r="E189" s="79" t="s">
        <v>309</v>
      </c>
      <c r="F189" s="80"/>
    </row>
    <row r="190" spans="1:6" ht="27.6" customHeight="1">
      <c r="A190" s="89" t="s">
        <v>279</v>
      </c>
      <c r="B190" s="77"/>
      <c r="C190" s="75"/>
      <c r="D190" s="75"/>
      <c r="E190" s="75"/>
      <c r="F190" s="75"/>
    </row>
    <row r="191" spans="1:6" ht="19.149999999999999" customHeight="1">
      <c r="A191" s="24" t="s">
        <v>280</v>
      </c>
      <c r="B191" s="24"/>
      <c r="C191" s="75"/>
      <c r="D191" s="75"/>
      <c r="E191" s="75"/>
      <c r="F191" s="75"/>
    </row>
    <row r="192" spans="1:6" ht="15" customHeight="1">
      <c r="A192" s="24" t="s">
        <v>281</v>
      </c>
      <c r="B192" s="24"/>
      <c r="C192" s="75"/>
      <c r="D192" s="75"/>
      <c r="E192" s="75" t="s">
        <v>282</v>
      </c>
      <c r="F192" s="75"/>
    </row>
  </sheetData>
  <mergeCells count="17">
    <mergeCell ref="A90:B90"/>
    <mergeCell ref="A8:B8"/>
    <mergeCell ref="A72:B72"/>
    <mergeCell ref="B6:F6"/>
    <mergeCell ref="B7:F7"/>
    <mergeCell ref="C8:E8"/>
    <mergeCell ref="A9:A12"/>
    <mergeCell ref="B9:B12"/>
    <mergeCell ref="C9:F10"/>
    <mergeCell ref="C11:C12"/>
    <mergeCell ref="F11:F12"/>
    <mergeCell ref="C1:G1"/>
    <mergeCell ref="C2:G2"/>
    <mergeCell ref="C3:G3"/>
    <mergeCell ref="C4:F4"/>
    <mergeCell ref="D11:D12"/>
    <mergeCell ref="E11:E12"/>
  </mergeCells>
  <phoneticPr fontId="20" type="noConversion"/>
  <pageMargins left="1.1811023622047245" right="0.39370078740157483" top="0.78740157480314965" bottom="0.78740157480314965" header="0.31496062992125984" footer="0.27559055118110237"/>
  <pageSetup paperSize="9" scale="76" orientation="portrait" verticalDpi="0" r:id="rId1"/>
  <headerFooter alignWithMargins="0"/>
  <rowBreaks count="4" manualBreakCount="4">
    <brk id="34" max="5" man="1"/>
    <brk id="67" max="5" man="1"/>
    <brk id="85" max="5" man="1"/>
    <brk id="89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L101"/>
  <sheetViews>
    <sheetView tabSelected="1" view="pageBreakPreview" topLeftCell="A82" zoomScaleNormal="100" zoomScaleSheetLayoutView="100" workbookViewId="0">
      <selection activeCell="A7" sqref="A7:F7"/>
    </sheetView>
  </sheetViews>
  <sheetFormatPr defaultRowHeight="12.75"/>
  <cols>
    <col min="1" max="1" width="9.42578125" style="36" customWidth="1"/>
    <col min="2" max="2" width="43.7109375" style="36" customWidth="1"/>
    <col min="3" max="4" width="12.140625" style="36" customWidth="1"/>
    <col min="5" max="5" width="12.7109375" style="36" customWidth="1"/>
    <col min="6" max="6" width="7.7109375" style="36" customWidth="1"/>
    <col min="7" max="7" width="10.7109375" style="36" bestFit="1" customWidth="1"/>
    <col min="8" max="16384" width="9.140625" style="36"/>
  </cols>
  <sheetData>
    <row r="1" spans="1:6" ht="16.5">
      <c r="A1" s="40"/>
      <c r="B1" s="40"/>
      <c r="C1" s="82" t="s">
        <v>97</v>
      </c>
      <c r="D1" s="82"/>
      <c r="E1" s="82"/>
      <c r="F1" s="40"/>
    </row>
    <row r="2" spans="1:6" ht="16.5">
      <c r="A2" s="40"/>
      <c r="B2" s="40"/>
      <c r="C2" s="82" t="s">
        <v>313</v>
      </c>
      <c r="D2" s="82"/>
      <c r="E2" s="82"/>
      <c r="F2" s="40"/>
    </row>
    <row r="3" spans="1:6" ht="16.5">
      <c r="A3" s="40"/>
      <c r="B3" s="40"/>
      <c r="C3" s="82" t="s">
        <v>314</v>
      </c>
      <c r="D3" s="82"/>
      <c r="E3" s="82"/>
      <c r="F3" s="40"/>
    </row>
    <row r="4" spans="1:6" ht="16.5">
      <c r="A4" s="40"/>
      <c r="B4" s="40"/>
      <c r="C4" s="82" t="s">
        <v>311</v>
      </c>
      <c r="D4" s="82"/>
      <c r="E4" s="82"/>
      <c r="F4" s="40"/>
    </row>
    <row r="5" spans="1:6" ht="16.5">
      <c r="A5" s="40"/>
      <c r="B5" s="40"/>
      <c r="C5" s="82" t="s">
        <v>96</v>
      </c>
      <c r="D5" s="82"/>
      <c r="E5" s="82"/>
      <c r="F5" s="40"/>
    </row>
    <row r="6" spans="1:6" ht="16.5">
      <c r="A6" s="40"/>
      <c r="B6" s="40"/>
      <c r="C6" s="40"/>
      <c r="D6" s="40"/>
      <c r="E6" s="40"/>
      <c r="F6" s="40"/>
    </row>
    <row r="7" spans="1:6" ht="16.5">
      <c r="A7" s="121" t="s">
        <v>43</v>
      </c>
      <c r="B7" s="121"/>
      <c r="C7" s="121"/>
      <c r="D7" s="121"/>
      <c r="E7" s="121"/>
      <c r="F7" s="121"/>
    </row>
    <row r="8" spans="1:6" ht="16.5">
      <c r="A8" s="121" t="s">
        <v>115</v>
      </c>
      <c r="B8" s="121"/>
      <c r="C8" s="121"/>
      <c r="D8" s="121"/>
      <c r="E8" s="121"/>
      <c r="F8" s="121"/>
    </row>
    <row r="9" spans="1:6" ht="22.15" customHeight="1">
      <c r="A9" s="141" t="s">
        <v>91</v>
      </c>
      <c r="B9" s="141"/>
      <c r="C9" s="142"/>
      <c r="D9" s="142"/>
      <c r="E9" s="142"/>
      <c r="F9" s="113" t="s">
        <v>44</v>
      </c>
    </row>
    <row r="10" spans="1:6" ht="3.6" hidden="1" customHeight="1">
      <c r="A10" s="24"/>
      <c r="B10" s="5"/>
      <c r="C10" s="24"/>
      <c r="D10" s="24"/>
      <c r="E10" s="24"/>
    </row>
    <row r="11" spans="1:6">
      <c r="A11" s="130" t="s">
        <v>35</v>
      </c>
      <c r="B11" s="130" t="s">
        <v>36</v>
      </c>
      <c r="C11" s="124" t="s">
        <v>37</v>
      </c>
      <c r="D11" s="133"/>
      <c r="E11" s="133"/>
      <c r="F11" s="134"/>
    </row>
    <row r="12" spans="1:6">
      <c r="A12" s="131"/>
      <c r="B12" s="131"/>
      <c r="C12" s="124" t="s">
        <v>38</v>
      </c>
      <c r="D12" s="124" t="s">
        <v>39</v>
      </c>
      <c r="E12" s="124" t="s">
        <v>40</v>
      </c>
      <c r="F12" s="130" t="s">
        <v>41</v>
      </c>
    </row>
    <row r="13" spans="1:6" ht="30.6" customHeight="1">
      <c r="A13" s="132"/>
      <c r="B13" s="132"/>
      <c r="C13" s="127"/>
      <c r="D13" s="127"/>
      <c r="E13" s="127"/>
      <c r="F13" s="140"/>
    </row>
    <row r="14" spans="1:6" ht="16.899999999999999" customHeight="1">
      <c r="A14" s="6">
        <v>10000000</v>
      </c>
      <c r="B14" s="7" t="s">
        <v>0</v>
      </c>
      <c r="C14" s="25">
        <f>C15</f>
        <v>33100</v>
      </c>
      <c r="D14" s="25">
        <f>D15</f>
        <v>27645.29</v>
      </c>
      <c r="E14" s="19">
        <f t="shared" ref="E14:E42" si="0">+D14-C14</f>
        <v>-5454.7099999999991</v>
      </c>
      <c r="F14" s="21">
        <f t="shared" ref="F14:F19" si="1">+D14/C14*100</f>
        <v>83.520513595166165</v>
      </c>
    </row>
    <row r="15" spans="1:6" ht="15" customHeight="1">
      <c r="A15" s="8">
        <v>19000000</v>
      </c>
      <c r="B15" s="9" t="s">
        <v>62</v>
      </c>
      <c r="C15" s="26">
        <f>C16</f>
        <v>33100</v>
      </c>
      <c r="D15" s="26">
        <f>D16</f>
        <v>27645.29</v>
      </c>
      <c r="E15" s="19">
        <f t="shared" si="0"/>
        <v>-5454.7099999999991</v>
      </c>
      <c r="F15" s="21">
        <f t="shared" si="1"/>
        <v>83.520513595166165</v>
      </c>
    </row>
    <row r="16" spans="1:6" ht="15.6" customHeight="1">
      <c r="A16" s="8">
        <v>19010000</v>
      </c>
      <c r="B16" s="9" t="s">
        <v>22</v>
      </c>
      <c r="C16" s="26">
        <f>SUM(C17:C18)</f>
        <v>33100</v>
      </c>
      <c r="D16" s="26">
        <f>SUM(D17:D18)</f>
        <v>27645.29</v>
      </c>
      <c r="E16" s="19">
        <f t="shared" si="0"/>
        <v>-5454.7099999999991</v>
      </c>
      <c r="F16" s="21">
        <f t="shared" si="1"/>
        <v>83.520513595166165</v>
      </c>
    </row>
    <row r="17" spans="1:6" ht="38.25">
      <c r="A17" s="2">
        <v>19010100</v>
      </c>
      <c r="B17" s="1" t="s">
        <v>23</v>
      </c>
      <c r="C17" s="27">
        <v>1000</v>
      </c>
      <c r="D17" s="27">
        <v>849.34</v>
      </c>
      <c r="E17" s="20">
        <f t="shared" si="0"/>
        <v>-150.65999999999997</v>
      </c>
      <c r="F17" s="22">
        <f t="shared" si="1"/>
        <v>84.933999999999997</v>
      </c>
    </row>
    <row r="18" spans="1:6" ht="51">
      <c r="A18" s="2">
        <v>19010300</v>
      </c>
      <c r="B18" s="1" t="s">
        <v>45</v>
      </c>
      <c r="C18" s="27">
        <v>32100</v>
      </c>
      <c r="D18" s="27">
        <v>26795.95</v>
      </c>
      <c r="E18" s="20">
        <f t="shared" si="0"/>
        <v>-5304.0499999999993</v>
      </c>
      <c r="F18" s="22">
        <f t="shared" si="1"/>
        <v>83.476479750778822</v>
      </c>
    </row>
    <row r="19" spans="1:6" ht="16.149999999999999" customHeight="1">
      <c r="A19" s="6">
        <v>20000000</v>
      </c>
      <c r="B19" s="7" t="s">
        <v>24</v>
      </c>
      <c r="C19" s="25">
        <f>C20+C24</f>
        <v>7070761</v>
      </c>
      <c r="D19" s="25">
        <f>D20+D24</f>
        <v>2174033.4099999997</v>
      </c>
      <c r="E19" s="19">
        <f t="shared" si="0"/>
        <v>-4896727.59</v>
      </c>
      <c r="F19" s="21">
        <f t="shared" si="1"/>
        <v>30.746809431120635</v>
      </c>
    </row>
    <row r="20" spans="1:6" ht="16.899999999999999" customHeight="1">
      <c r="A20" s="6">
        <v>24000000</v>
      </c>
      <c r="B20" s="7" t="s">
        <v>69</v>
      </c>
      <c r="C20" s="26">
        <f>C21+C23</f>
        <v>0</v>
      </c>
      <c r="D20" s="26">
        <f>D21+D23</f>
        <v>18769.53</v>
      </c>
      <c r="E20" s="19">
        <f t="shared" si="0"/>
        <v>18769.53</v>
      </c>
      <c r="F20" s="21">
        <v>0</v>
      </c>
    </row>
    <row r="21" spans="1:6" ht="16.149999999999999" customHeight="1">
      <c r="A21" s="6">
        <v>24060000</v>
      </c>
      <c r="B21" s="7" t="s">
        <v>63</v>
      </c>
      <c r="C21" s="30">
        <f>C22</f>
        <v>0</v>
      </c>
      <c r="D21" s="30">
        <f>D22</f>
        <v>2320.83</v>
      </c>
      <c r="E21" s="19">
        <f t="shared" si="0"/>
        <v>2320.83</v>
      </c>
      <c r="F21" s="21">
        <v>0</v>
      </c>
    </row>
    <row r="22" spans="1:6" ht="51">
      <c r="A22" s="4">
        <v>24062100</v>
      </c>
      <c r="B22" s="3" t="s">
        <v>48</v>
      </c>
      <c r="C22" s="29">
        <v>0</v>
      </c>
      <c r="D22" s="29">
        <v>2320.83</v>
      </c>
      <c r="E22" s="20">
        <f t="shared" si="0"/>
        <v>2320.83</v>
      </c>
      <c r="F22" s="22">
        <v>0</v>
      </c>
    </row>
    <row r="23" spans="1:6" ht="25.5">
      <c r="A23" s="6">
        <v>24170000</v>
      </c>
      <c r="B23" s="33" t="s">
        <v>86</v>
      </c>
      <c r="C23" s="30">
        <v>0</v>
      </c>
      <c r="D23" s="30">
        <v>16448.7</v>
      </c>
      <c r="E23" s="19">
        <f t="shared" si="0"/>
        <v>16448.7</v>
      </c>
      <c r="F23" s="21">
        <v>0</v>
      </c>
    </row>
    <row r="24" spans="1:6">
      <c r="A24" s="6">
        <v>25000000</v>
      </c>
      <c r="B24" s="7" t="s">
        <v>46</v>
      </c>
      <c r="C24" s="30">
        <f>C25+C30</f>
        <v>7070761</v>
      </c>
      <c r="D24" s="30">
        <f>D25+D30</f>
        <v>2155263.88</v>
      </c>
      <c r="E24" s="19">
        <f t="shared" si="0"/>
        <v>-4915497.12</v>
      </c>
      <c r="F24" s="21">
        <f>+D24/C24*100</f>
        <v>30.481356674338162</v>
      </c>
    </row>
    <row r="25" spans="1:6" ht="25.5">
      <c r="A25" s="6">
        <v>25010000</v>
      </c>
      <c r="B25" s="7" t="s">
        <v>29</v>
      </c>
      <c r="C25" s="30">
        <f>C26+C29+C28</f>
        <v>7070761</v>
      </c>
      <c r="D25" s="30">
        <f>D26+D29+D28+D27</f>
        <v>1977722.41</v>
      </c>
      <c r="E25" s="19">
        <f t="shared" si="0"/>
        <v>-5093038.59</v>
      </c>
      <c r="F25" s="21">
        <f>+D25/C25*100</f>
        <v>27.970432178375145</v>
      </c>
    </row>
    <row r="26" spans="1:6" ht="25.5">
      <c r="A26" s="4">
        <v>25010100</v>
      </c>
      <c r="B26" s="3" t="s">
        <v>49</v>
      </c>
      <c r="C26" s="29">
        <v>6455299</v>
      </c>
      <c r="D26" s="29">
        <v>1768892.54</v>
      </c>
      <c r="E26" s="20">
        <f t="shared" si="0"/>
        <v>-4686406.46</v>
      </c>
      <c r="F26" s="22">
        <f>+D26/C26*100</f>
        <v>27.402178272454925</v>
      </c>
    </row>
    <row r="27" spans="1:6" ht="25.5">
      <c r="A27" s="4">
        <v>25010200</v>
      </c>
      <c r="B27" s="32" t="s">
        <v>111</v>
      </c>
      <c r="C27" s="29">
        <v>0</v>
      </c>
      <c r="D27" s="29">
        <v>117.8</v>
      </c>
      <c r="E27" s="20">
        <f t="shared" si="0"/>
        <v>117.8</v>
      </c>
      <c r="F27" s="22">
        <v>0</v>
      </c>
    </row>
    <row r="28" spans="1:6" ht="20.45" customHeight="1">
      <c r="A28" s="31">
        <v>25010300</v>
      </c>
      <c r="B28" s="32" t="s">
        <v>92</v>
      </c>
      <c r="C28" s="29">
        <v>603462</v>
      </c>
      <c r="D28" s="29">
        <v>184861.38</v>
      </c>
      <c r="E28" s="20">
        <f t="shared" si="0"/>
        <v>-418600.62</v>
      </c>
      <c r="F28" s="22">
        <f>+D28/C28*100</f>
        <v>30.63347485011484</v>
      </c>
    </row>
    <row r="29" spans="1:6" ht="38.25">
      <c r="A29" s="4">
        <v>25010400</v>
      </c>
      <c r="B29" s="3" t="s">
        <v>50</v>
      </c>
      <c r="C29" s="29">
        <v>12000</v>
      </c>
      <c r="D29" s="29">
        <v>23850.69</v>
      </c>
      <c r="E29" s="20">
        <f t="shared" si="0"/>
        <v>11850.689999999999</v>
      </c>
      <c r="F29" s="22">
        <f>+D29/C29*100</f>
        <v>198.75574999999998</v>
      </c>
    </row>
    <row r="30" spans="1:6" ht="16.149999999999999" customHeight="1">
      <c r="A30" s="6">
        <v>25020000</v>
      </c>
      <c r="B30" s="7" t="s">
        <v>70</v>
      </c>
      <c r="C30" s="30">
        <f>C31+C32</f>
        <v>0</v>
      </c>
      <c r="D30" s="30">
        <f>D31+D32</f>
        <v>177541.47</v>
      </c>
      <c r="E30" s="19">
        <f t="shared" si="0"/>
        <v>177541.47</v>
      </c>
      <c r="F30" s="21">
        <v>0</v>
      </c>
    </row>
    <row r="31" spans="1:6" ht="18" customHeight="1">
      <c r="A31" s="4">
        <v>25020100</v>
      </c>
      <c r="B31" s="3" t="s">
        <v>47</v>
      </c>
      <c r="C31" s="29">
        <v>0</v>
      </c>
      <c r="D31" s="29">
        <v>177541.47</v>
      </c>
      <c r="E31" s="20">
        <f t="shared" si="0"/>
        <v>177541.47</v>
      </c>
      <c r="F31" s="22">
        <v>0</v>
      </c>
    </row>
    <row r="32" spans="1:6" ht="67.900000000000006" customHeight="1">
      <c r="A32" s="4">
        <v>25020200</v>
      </c>
      <c r="B32" s="32" t="s">
        <v>94</v>
      </c>
      <c r="C32" s="29">
        <v>0</v>
      </c>
      <c r="D32" s="29">
        <v>0</v>
      </c>
      <c r="E32" s="20">
        <f t="shared" si="0"/>
        <v>0</v>
      </c>
      <c r="F32" s="22">
        <v>0</v>
      </c>
    </row>
    <row r="33" spans="1:12" ht="16.149999999999999" customHeight="1">
      <c r="A33" s="6">
        <v>30000000</v>
      </c>
      <c r="B33" s="7" t="s">
        <v>73</v>
      </c>
      <c r="C33" s="30">
        <f t="shared" ref="C33:D35" si="2">C34</f>
        <v>0</v>
      </c>
      <c r="D33" s="30">
        <f t="shared" si="2"/>
        <v>10266.9</v>
      </c>
      <c r="E33" s="19">
        <f t="shared" si="0"/>
        <v>10266.9</v>
      </c>
      <c r="F33" s="21">
        <v>0</v>
      </c>
    </row>
    <row r="34" spans="1:12" ht="16.899999999999999" customHeight="1">
      <c r="A34" s="6">
        <v>33000000</v>
      </c>
      <c r="B34" s="33" t="s">
        <v>74</v>
      </c>
      <c r="C34" s="30">
        <f t="shared" si="2"/>
        <v>0</v>
      </c>
      <c r="D34" s="30">
        <f t="shared" si="2"/>
        <v>10266.9</v>
      </c>
      <c r="E34" s="19">
        <f t="shared" si="0"/>
        <v>10266.9</v>
      </c>
      <c r="F34" s="21">
        <v>0</v>
      </c>
    </row>
    <row r="35" spans="1:12" ht="16.899999999999999" customHeight="1">
      <c r="A35" s="6">
        <v>33010000</v>
      </c>
      <c r="B35" s="33" t="s">
        <v>72</v>
      </c>
      <c r="C35" s="30">
        <f t="shared" si="2"/>
        <v>0</v>
      </c>
      <c r="D35" s="30">
        <f t="shared" si="2"/>
        <v>10266.9</v>
      </c>
      <c r="E35" s="19">
        <f t="shared" si="0"/>
        <v>10266.9</v>
      </c>
      <c r="F35" s="21">
        <v>0</v>
      </c>
    </row>
    <row r="36" spans="1:12" ht="51.6" customHeight="1">
      <c r="A36" s="4">
        <v>33010100</v>
      </c>
      <c r="B36" s="32" t="s">
        <v>82</v>
      </c>
      <c r="C36" s="29"/>
      <c r="D36" s="29">
        <v>10266.9</v>
      </c>
      <c r="E36" s="20">
        <f t="shared" si="0"/>
        <v>10266.9</v>
      </c>
      <c r="F36" s="22">
        <v>0</v>
      </c>
    </row>
    <row r="37" spans="1:12" ht="18" customHeight="1">
      <c r="A37" s="6">
        <v>50000000</v>
      </c>
      <c r="B37" s="7" t="s">
        <v>30</v>
      </c>
      <c r="C37" s="30">
        <f>C38</f>
        <v>8000</v>
      </c>
      <c r="D37" s="30">
        <f>D38</f>
        <v>9419.52</v>
      </c>
      <c r="E37" s="19">
        <f t="shared" si="0"/>
        <v>1419.5200000000004</v>
      </c>
      <c r="F37" s="34">
        <f t="shared" ref="F37:F42" si="3">+D37/C37*100</f>
        <v>117.744</v>
      </c>
    </row>
    <row r="38" spans="1:12" ht="51">
      <c r="A38" s="4">
        <v>50110000</v>
      </c>
      <c r="B38" s="3" t="s">
        <v>71</v>
      </c>
      <c r="C38" s="29">
        <v>8000</v>
      </c>
      <c r="D38" s="29">
        <v>9419.52</v>
      </c>
      <c r="E38" s="37">
        <f t="shared" si="0"/>
        <v>1419.5200000000004</v>
      </c>
      <c r="F38" s="35">
        <f t="shared" si="3"/>
        <v>117.744</v>
      </c>
    </row>
    <row r="39" spans="1:12" ht="25.5">
      <c r="A39" s="4"/>
      <c r="B39" s="7" t="s">
        <v>75</v>
      </c>
      <c r="C39" s="25">
        <f>C14+C19+C33+C37</f>
        <v>7111861</v>
      </c>
      <c r="D39" s="25">
        <f>D14+D19+D33+D37</f>
        <v>2221365.1199999996</v>
      </c>
      <c r="E39" s="38">
        <f t="shared" si="0"/>
        <v>-4890495.8800000008</v>
      </c>
      <c r="F39" s="34">
        <f t="shared" si="3"/>
        <v>31.234653208210901</v>
      </c>
    </row>
    <row r="40" spans="1:12" ht="25.5">
      <c r="A40" s="4"/>
      <c r="B40" s="12" t="s">
        <v>77</v>
      </c>
      <c r="C40" s="25">
        <f>C39</f>
        <v>7111861</v>
      </c>
      <c r="D40" s="25">
        <f>D39</f>
        <v>2221365.1199999996</v>
      </c>
      <c r="E40" s="38">
        <f>+D40-C40</f>
        <v>-4890495.8800000008</v>
      </c>
      <c r="F40" s="34">
        <f t="shared" si="3"/>
        <v>31.234653208210901</v>
      </c>
    </row>
    <row r="41" spans="1:12" ht="18" customHeight="1">
      <c r="A41" s="2">
        <v>41053900</v>
      </c>
      <c r="B41" s="1" t="s">
        <v>68</v>
      </c>
      <c r="C41" s="28"/>
      <c r="D41" s="28"/>
      <c r="E41" s="37"/>
      <c r="F41" s="35"/>
    </row>
    <row r="42" spans="1:12" ht="22.15" customHeight="1">
      <c r="A42" s="111"/>
      <c r="B42" s="112" t="s">
        <v>76</v>
      </c>
      <c r="C42" s="108">
        <f>C40+C41</f>
        <v>7111861</v>
      </c>
      <c r="D42" s="108">
        <f>D40+D41</f>
        <v>2221365.1199999996</v>
      </c>
      <c r="E42" s="109">
        <f t="shared" si="0"/>
        <v>-4890495.8800000008</v>
      </c>
      <c r="F42" s="110">
        <f t="shared" si="3"/>
        <v>31.234653208210901</v>
      </c>
    </row>
    <row r="43" spans="1:12" ht="3" customHeight="1"/>
    <row r="44" spans="1:12" ht="23.45" customHeight="1">
      <c r="A44" s="135" t="s">
        <v>116</v>
      </c>
      <c r="B44" s="135"/>
      <c r="C44" s="135"/>
      <c r="D44" s="135"/>
      <c r="E44" s="135"/>
      <c r="F44" s="135"/>
      <c r="G44" s="135"/>
      <c r="H44" s="135"/>
      <c r="I44" s="135"/>
      <c r="J44" s="135"/>
      <c r="K44" s="135"/>
      <c r="L44" s="135"/>
    </row>
    <row r="45" spans="1:12" ht="13.15" customHeight="1">
      <c r="A45" s="136" t="s">
        <v>283</v>
      </c>
      <c r="B45" s="137" t="s">
        <v>284</v>
      </c>
      <c r="C45" s="139" t="s">
        <v>307</v>
      </c>
      <c r="D45" s="139" t="s">
        <v>285</v>
      </c>
      <c r="E45" s="114" t="s">
        <v>40</v>
      </c>
      <c r="F45" s="114" t="s">
        <v>41</v>
      </c>
    </row>
    <row r="46" spans="1:12" ht="56.45" customHeight="1">
      <c r="A46" s="136"/>
      <c r="B46" s="138"/>
      <c r="C46" s="139"/>
      <c r="D46" s="139"/>
      <c r="E46" s="114"/>
      <c r="F46" s="114"/>
    </row>
    <row r="47" spans="1:12">
      <c r="A47" s="95" t="s">
        <v>117</v>
      </c>
      <c r="B47" s="48">
        <v>2</v>
      </c>
      <c r="C47" s="96">
        <v>3</v>
      </c>
      <c r="D47" s="49">
        <v>4</v>
      </c>
      <c r="E47" s="43">
        <v>5</v>
      </c>
      <c r="F47" s="43">
        <v>6</v>
      </c>
    </row>
    <row r="48" spans="1:12" ht="20.45" customHeight="1">
      <c r="A48" s="102" t="s">
        <v>120</v>
      </c>
      <c r="B48" s="103" t="s">
        <v>121</v>
      </c>
      <c r="C48" s="104"/>
      <c r="D48" s="105"/>
      <c r="E48" s="98"/>
      <c r="F48" s="104"/>
    </row>
    <row r="49" spans="1:7" ht="44.45" customHeight="1">
      <c r="A49" s="54" t="s">
        <v>122</v>
      </c>
      <c r="B49" s="41" t="s">
        <v>123</v>
      </c>
      <c r="C49" s="97">
        <v>306858</v>
      </c>
      <c r="D49" s="65">
        <v>125813.4</v>
      </c>
      <c r="E49" s="37">
        <f>+D49-C49</f>
        <v>-181044.6</v>
      </c>
      <c r="F49" s="35">
        <f>+D49/C49*100</f>
        <v>41.000527931486225</v>
      </c>
      <c r="G49" s="99"/>
    </row>
    <row r="50" spans="1:7" ht="15" customHeight="1">
      <c r="A50" s="54" t="s">
        <v>126</v>
      </c>
      <c r="B50" s="41" t="s">
        <v>127</v>
      </c>
      <c r="C50" s="97">
        <v>2949390</v>
      </c>
      <c r="D50" s="65">
        <v>886676.77</v>
      </c>
      <c r="E50" s="37">
        <f t="shared" ref="E50:E95" si="4">+D50-C50</f>
        <v>-2062713.23</v>
      </c>
      <c r="F50" s="35">
        <f t="shared" ref="F50:F95" si="5">+D50/C50*100</f>
        <v>30.063056089564284</v>
      </c>
    </row>
    <row r="51" spans="1:7" ht="16.899999999999999" customHeight="1">
      <c r="A51" s="54" t="s">
        <v>286</v>
      </c>
      <c r="B51" s="41" t="s">
        <v>287</v>
      </c>
      <c r="C51" s="65">
        <v>180352.5</v>
      </c>
      <c r="D51" s="65">
        <v>0</v>
      </c>
      <c r="E51" s="37">
        <f t="shared" si="4"/>
        <v>-180352.5</v>
      </c>
      <c r="F51" s="35">
        <f t="shared" si="5"/>
        <v>0</v>
      </c>
    </row>
    <row r="52" spans="1:7">
      <c r="A52" s="54" t="s">
        <v>148</v>
      </c>
      <c r="B52" s="41" t="s">
        <v>149</v>
      </c>
      <c r="C52" s="65">
        <v>4319707.4000000004</v>
      </c>
      <c r="D52" s="65">
        <v>129231.4</v>
      </c>
      <c r="E52" s="37">
        <f t="shared" si="4"/>
        <v>-4190476.0000000005</v>
      </c>
      <c r="F52" s="35">
        <f t="shared" si="5"/>
        <v>2.9916702228488896</v>
      </c>
    </row>
    <row r="53" spans="1:7" ht="25.5">
      <c r="A53" s="54" t="s">
        <v>288</v>
      </c>
      <c r="B53" s="41" t="s">
        <v>289</v>
      </c>
      <c r="C53" s="65">
        <v>173397</v>
      </c>
      <c r="D53" s="65">
        <v>0</v>
      </c>
      <c r="E53" s="37">
        <f t="shared" si="4"/>
        <v>-173397</v>
      </c>
      <c r="F53" s="35">
        <f t="shared" si="5"/>
        <v>0</v>
      </c>
    </row>
    <row r="54" spans="1:7" ht="25.5">
      <c r="A54" s="54" t="s">
        <v>290</v>
      </c>
      <c r="B54" s="41" t="s">
        <v>291</v>
      </c>
      <c r="C54" s="65">
        <v>53978</v>
      </c>
      <c r="D54" s="65">
        <v>0</v>
      </c>
      <c r="E54" s="37">
        <f t="shared" si="4"/>
        <v>-53978</v>
      </c>
      <c r="F54" s="35">
        <f t="shared" si="5"/>
        <v>0</v>
      </c>
    </row>
    <row r="55" spans="1:7" ht="38.25">
      <c r="A55" s="54" t="s">
        <v>156</v>
      </c>
      <c r="B55" s="41" t="s">
        <v>157</v>
      </c>
      <c r="C55" s="75">
        <v>38425</v>
      </c>
      <c r="D55" s="65">
        <v>0</v>
      </c>
      <c r="E55" s="37">
        <f t="shared" si="4"/>
        <v>-38425</v>
      </c>
      <c r="F55" s="35">
        <f t="shared" si="5"/>
        <v>0</v>
      </c>
    </row>
    <row r="56" spans="1:7" ht="89.25">
      <c r="A56" s="54" t="s">
        <v>292</v>
      </c>
      <c r="B56" s="41" t="s">
        <v>293</v>
      </c>
      <c r="C56" s="65">
        <v>318490.5</v>
      </c>
      <c r="D56" s="65">
        <v>0</v>
      </c>
      <c r="E56" s="37">
        <f t="shared" si="4"/>
        <v>-318490.5</v>
      </c>
      <c r="F56" s="35">
        <f t="shared" si="5"/>
        <v>0</v>
      </c>
    </row>
    <row r="57" spans="1:7" ht="25.5">
      <c r="A57" s="54" t="s">
        <v>166</v>
      </c>
      <c r="B57" s="41" t="s">
        <v>167</v>
      </c>
      <c r="C57" s="65">
        <v>12000</v>
      </c>
      <c r="D57" s="65">
        <v>0</v>
      </c>
      <c r="E57" s="37">
        <f t="shared" si="4"/>
        <v>-12000</v>
      </c>
      <c r="F57" s="35">
        <f t="shared" si="5"/>
        <v>0</v>
      </c>
    </row>
    <row r="58" spans="1:7" ht="25.5">
      <c r="A58" s="54" t="s">
        <v>294</v>
      </c>
      <c r="B58" s="41" t="s">
        <v>295</v>
      </c>
      <c r="C58" s="65">
        <v>135188.69</v>
      </c>
      <c r="D58" s="65">
        <v>0</v>
      </c>
      <c r="E58" s="37">
        <f t="shared" si="4"/>
        <v>-135188.69</v>
      </c>
      <c r="F58" s="35">
        <f t="shared" si="5"/>
        <v>0</v>
      </c>
    </row>
    <row r="59" spans="1:7">
      <c r="A59" s="54" t="s">
        <v>168</v>
      </c>
      <c r="B59" s="41" t="s">
        <v>169</v>
      </c>
      <c r="C59" s="65">
        <v>30000</v>
      </c>
      <c r="D59" s="65">
        <v>0</v>
      </c>
      <c r="E59" s="37">
        <f t="shared" si="4"/>
        <v>-30000</v>
      </c>
      <c r="F59" s="35">
        <f t="shared" si="5"/>
        <v>0</v>
      </c>
    </row>
    <row r="60" spans="1:7" ht="38.25">
      <c r="A60" s="54" t="s">
        <v>170</v>
      </c>
      <c r="B60" s="41" t="s">
        <v>171</v>
      </c>
      <c r="C60" s="65">
        <v>95000</v>
      </c>
      <c r="D60" s="65">
        <v>95000</v>
      </c>
      <c r="E60" s="37">
        <f t="shared" si="4"/>
        <v>0</v>
      </c>
      <c r="F60" s="35">
        <f t="shared" si="5"/>
        <v>100</v>
      </c>
    </row>
    <row r="61" spans="1:7" ht="13.5">
      <c r="A61" s="74"/>
      <c r="B61" s="58" t="s">
        <v>172</v>
      </c>
      <c r="C61" s="59">
        <f>SUM(C49:C60)</f>
        <v>8612787.0899999999</v>
      </c>
      <c r="D61" s="60">
        <f>SUM(D49:D60)</f>
        <v>1236721.57</v>
      </c>
      <c r="E61" s="38">
        <f t="shared" si="4"/>
        <v>-7376065.5199999996</v>
      </c>
      <c r="F61" s="34">
        <f t="shared" si="5"/>
        <v>14.359133194362988</v>
      </c>
    </row>
    <row r="62" spans="1:7" ht="25.5">
      <c r="A62" s="102" t="s">
        <v>173</v>
      </c>
      <c r="B62" s="106" t="s">
        <v>296</v>
      </c>
      <c r="C62" s="105"/>
      <c r="D62" s="105"/>
      <c r="E62" s="100"/>
      <c r="F62" s="101"/>
    </row>
    <row r="63" spans="1:7" ht="18.600000000000001" customHeight="1">
      <c r="A63" s="68" t="s">
        <v>177</v>
      </c>
      <c r="B63" s="41" t="s">
        <v>178</v>
      </c>
      <c r="C63" s="28">
        <v>3079405</v>
      </c>
      <c r="D63" s="65">
        <v>447983.6</v>
      </c>
      <c r="E63" s="37">
        <f t="shared" si="4"/>
        <v>-2631421.4</v>
      </c>
      <c r="F63" s="35">
        <f t="shared" si="5"/>
        <v>14.547732435324356</v>
      </c>
    </row>
    <row r="64" spans="1:7" ht="63.75">
      <c r="A64" s="68" t="s">
        <v>179</v>
      </c>
      <c r="B64" s="41" t="s">
        <v>180</v>
      </c>
      <c r="C64" s="28">
        <v>63116</v>
      </c>
      <c r="D64" s="65">
        <v>32152.62</v>
      </c>
      <c r="E64" s="37">
        <f t="shared" si="4"/>
        <v>-30963.38</v>
      </c>
      <c r="F64" s="35">
        <f t="shared" si="5"/>
        <v>50.942106597376259</v>
      </c>
    </row>
    <row r="65" spans="1:6" ht="38.25">
      <c r="A65" s="68" t="s">
        <v>181</v>
      </c>
      <c r="B65" s="41" t="s">
        <v>182</v>
      </c>
      <c r="C65" s="28">
        <v>3740</v>
      </c>
      <c r="D65" s="65">
        <v>32.159999999999997</v>
      </c>
      <c r="E65" s="37">
        <f t="shared" si="4"/>
        <v>-3707.84</v>
      </c>
      <c r="F65" s="35">
        <f t="shared" si="5"/>
        <v>0.85989304812834222</v>
      </c>
    </row>
    <row r="66" spans="1:6" ht="18.600000000000001" customHeight="1">
      <c r="A66" s="68" t="s">
        <v>183</v>
      </c>
      <c r="B66" s="41" t="s">
        <v>184</v>
      </c>
      <c r="C66" s="28"/>
      <c r="D66" s="65">
        <v>14218.24</v>
      </c>
      <c r="E66" s="37">
        <f t="shared" si="4"/>
        <v>14218.24</v>
      </c>
      <c r="F66" s="35"/>
    </row>
    <row r="67" spans="1:6" ht="15.6" customHeight="1">
      <c r="A67" s="68" t="s">
        <v>185</v>
      </c>
      <c r="B67" s="41" t="s">
        <v>186</v>
      </c>
      <c r="C67" s="28">
        <v>7585</v>
      </c>
      <c r="D67" s="65">
        <v>0</v>
      </c>
      <c r="E67" s="37">
        <f t="shared" si="4"/>
        <v>-7585</v>
      </c>
      <c r="F67" s="35">
        <f t="shared" si="5"/>
        <v>0</v>
      </c>
    </row>
    <row r="68" spans="1:6" ht="13.5">
      <c r="A68" s="54"/>
      <c r="B68" s="58" t="s">
        <v>172</v>
      </c>
      <c r="C68" s="73">
        <f>SUM(C63:C67)</f>
        <v>3153846</v>
      </c>
      <c r="D68" s="73">
        <f>SUM(D63:D67)</f>
        <v>494386.61999999994</v>
      </c>
      <c r="E68" s="37">
        <f t="shared" si="4"/>
        <v>-2659459.38</v>
      </c>
      <c r="F68" s="35">
        <f t="shared" si="5"/>
        <v>15.675674081740198</v>
      </c>
    </row>
    <row r="69" spans="1:6" ht="25.5">
      <c r="A69" s="102" t="s">
        <v>190</v>
      </c>
      <c r="B69" s="106" t="s">
        <v>297</v>
      </c>
      <c r="C69" s="105"/>
      <c r="D69" s="107"/>
      <c r="E69" s="100"/>
      <c r="F69" s="101"/>
    </row>
    <row r="70" spans="1:6" ht="51">
      <c r="A70" s="68" t="s">
        <v>233</v>
      </c>
      <c r="B70" s="41" t="s">
        <v>234</v>
      </c>
      <c r="C70" s="28">
        <v>30000</v>
      </c>
      <c r="D70" s="65">
        <v>0</v>
      </c>
      <c r="E70" s="37">
        <f t="shared" si="4"/>
        <v>-30000</v>
      </c>
      <c r="F70" s="35">
        <f t="shared" si="5"/>
        <v>0</v>
      </c>
    </row>
    <row r="71" spans="1:6" ht="25.5">
      <c r="A71" s="68" t="s">
        <v>235</v>
      </c>
      <c r="B71" s="41" t="s">
        <v>236</v>
      </c>
      <c r="C71" s="28"/>
      <c r="D71" s="65">
        <v>1477</v>
      </c>
      <c r="E71" s="37">
        <f t="shared" si="4"/>
        <v>1477</v>
      </c>
      <c r="F71" s="35"/>
    </row>
    <row r="72" spans="1:6" ht="13.5">
      <c r="A72" s="54"/>
      <c r="B72" s="58" t="s">
        <v>172</v>
      </c>
      <c r="C72" s="73">
        <f>SUM(C70:C71)</f>
        <v>30000</v>
      </c>
      <c r="D72" s="73">
        <f>SUM(D70:D71)</f>
        <v>1477</v>
      </c>
      <c r="E72" s="38">
        <f t="shared" si="4"/>
        <v>-28523</v>
      </c>
      <c r="F72" s="34">
        <f t="shared" si="5"/>
        <v>4.9233333333333329</v>
      </c>
    </row>
    <row r="73" spans="1:6" ht="25.5">
      <c r="A73" s="103">
        <v>10</v>
      </c>
      <c r="B73" s="106" t="s">
        <v>298</v>
      </c>
      <c r="C73" s="105"/>
      <c r="D73" s="107"/>
      <c r="E73" s="100"/>
      <c r="F73" s="101"/>
    </row>
    <row r="74" spans="1:6" ht="58.5" customHeight="1">
      <c r="A74" s="68" t="s">
        <v>250</v>
      </c>
      <c r="B74" s="41" t="s">
        <v>251</v>
      </c>
      <c r="C74" s="28">
        <v>639540</v>
      </c>
      <c r="D74" s="65">
        <v>114238.21</v>
      </c>
      <c r="E74" s="37">
        <f t="shared" si="4"/>
        <v>-525301.79</v>
      </c>
      <c r="F74" s="35">
        <f t="shared" si="5"/>
        <v>17.862559026800515</v>
      </c>
    </row>
    <row r="75" spans="1:6" ht="19.149999999999999" customHeight="1">
      <c r="A75" s="68" t="s">
        <v>253</v>
      </c>
      <c r="B75" s="41" t="s">
        <v>254</v>
      </c>
      <c r="C75" s="28">
        <v>64600</v>
      </c>
      <c r="D75" s="65">
        <v>1946.99</v>
      </c>
      <c r="E75" s="37">
        <f t="shared" si="4"/>
        <v>-62653.01</v>
      </c>
      <c r="F75" s="35">
        <f t="shared" si="5"/>
        <v>3.0139164086687305</v>
      </c>
    </row>
    <row r="76" spans="1:6" ht="16.899999999999999" customHeight="1">
      <c r="A76" s="68" t="s">
        <v>255</v>
      </c>
      <c r="B76" s="41" t="s">
        <v>256</v>
      </c>
      <c r="C76" s="28">
        <v>22000</v>
      </c>
      <c r="D76" s="65">
        <v>2631.96</v>
      </c>
      <c r="E76" s="37">
        <f t="shared" si="4"/>
        <v>-19368.04</v>
      </c>
      <c r="F76" s="35">
        <f t="shared" si="5"/>
        <v>11.963454545454546</v>
      </c>
    </row>
    <row r="77" spans="1:6" ht="28.9" customHeight="1">
      <c r="A77" s="68" t="s">
        <v>257</v>
      </c>
      <c r="B77" s="41" t="s">
        <v>258</v>
      </c>
      <c r="C77" s="28">
        <v>879600</v>
      </c>
      <c r="D77" s="65">
        <v>58341.59</v>
      </c>
      <c r="E77" s="37">
        <f t="shared" si="4"/>
        <v>-821258.41</v>
      </c>
      <c r="F77" s="35">
        <f t="shared" si="5"/>
        <v>6.6327410186448388</v>
      </c>
    </row>
    <row r="78" spans="1:6" ht="30" customHeight="1">
      <c r="A78" s="68" t="s">
        <v>259</v>
      </c>
      <c r="B78" s="41" t="s">
        <v>260</v>
      </c>
      <c r="C78" s="28"/>
      <c r="D78" s="65">
        <v>850</v>
      </c>
      <c r="E78" s="37">
        <f t="shared" si="4"/>
        <v>850</v>
      </c>
      <c r="F78" s="35"/>
    </row>
    <row r="79" spans="1:6" ht="13.5">
      <c r="A79" s="54"/>
      <c r="B79" s="58" t="s">
        <v>172</v>
      </c>
      <c r="C79" s="73">
        <f>SUM(C74:C78)</f>
        <v>1605740</v>
      </c>
      <c r="D79" s="73">
        <f>SUM(D74:D78)</f>
        <v>178008.75</v>
      </c>
      <c r="E79" s="38">
        <f t="shared" si="4"/>
        <v>-1427731.25</v>
      </c>
      <c r="F79" s="34">
        <f t="shared" si="5"/>
        <v>11.085776651263592</v>
      </c>
    </row>
    <row r="80" spans="1:6" ht="25.5">
      <c r="A80" s="103">
        <v>15</v>
      </c>
      <c r="B80" s="106" t="s">
        <v>261</v>
      </c>
      <c r="C80" s="105"/>
      <c r="D80" s="107"/>
      <c r="E80" s="100"/>
      <c r="F80" s="101"/>
    </row>
    <row r="81" spans="1:6" ht="51">
      <c r="A81" s="68" t="s">
        <v>262</v>
      </c>
      <c r="B81" s="41" t="s">
        <v>123</v>
      </c>
      <c r="C81" s="28">
        <v>118423</v>
      </c>
      <c r="D81" s="65">
        <v>0</v>
      </c>
      <c r="E81" s="37">
        <f t="shared" si="4"/>
        <v>-118423</v>
      </c>
      <c r="F81" s="35">
        <f t="shared" si="5"/>
        <v>0</v>
      </c>
    </row>
    <row r="82" spans="1:6" ht="15.6" customHeight="1">
      <c r="A82" s="68" t="s">
        <v>299</v>
      </c>
      <c r="B82" s="41" t="s">
        <v>178</v>
      </c>
      <c r="C82" s="28">
        <v>2915946</v>
      </c>
      <c r="D82" s="65">
        <v>443361.2</v>
      </c>
      <c r="E82" s="37">
        <f t="shared" si="4"/>
        <v>-2472584.7999999998</v>
      </c>
      <c r="F82" s="35">
        <f t="shared" si="5"/>
        <v>15.204712295769538</v>
      </c>
    </row>
    <row r="83" spans="1:6" ht="63.75">
      <c r="A83" s="68" t="s">
        <v>300</v>
      </c>
      <c r="B83" s="41" t="s">
        <v>180</v>
      </c>
      <c r="C83" s="28">
        <v>1004539</v>
      </c>
      <c r="D83" s="65">
        <v>0</v>
      </c>
      <c r="E83" s="37">
        <f t="shared" si="4"/>
        <v>-1004539</v>
      </c>
      <c r="F83" s="35">
        <f t="shared" si="5"/>
        <v>0</v>
      </c>
    </row>
    <row r="84" spans="1:6" ht="38.25">
      <c r="A84" s="68" t="s">
        <v>301</v>
      </c>
      <c r="B84" s="41" t="s">
        <v>182</v>
      </c>
      <c r="C84" s="28">
        <v>7900000</v>
      </c>
      <c r="D84" s="65">
        <v>0</v>
      </c>
      <c r="E84" s="37">
        <f t="shared" si="4"/>
        <v>-7900000</v>
      </c>
      <c r="F84" s="35">
        <f t="shared" si="5"/>
        <v>0</v>
      </c>
    </row>
    <row r="85" spans="1:6" ht="25.5" customHeight="1">
      <c r="A85" s="68" t="s">
        <v>264</v>
      </c>
      <c r="B85" s="41" t="s">
        <v>127</v>
      </c>
      <c r="C85" s="28">
        <v>1712051</v>
      </c>
      <c r="D85" s="65">
        <v>0</v>
      </c>
      <c r="E85" s="37">
        <f t="shared" si="4"/>
        <v>-1712051</v>
      </c>
      <c r="F85" s="35">
        <f t="shared" si="5"/>
        <v>0</v>
      </c>
    </row>
    <row r="86" spans="1:6" ht="15" customHeight="1">
      <c r="A86" s="68" t="s">
        <v>302</v>
      </c>
      <c r="B86" s="41" t="s">
        <v>256</v>
      </c>
      <c r="C86" s="28">
        <v>636140</v>
      </c>
      <c r="D86" s="65">
        <v>0</v>
      </c>
      <c r="E86" s="37">
        <f t="shared" si="4"/>
        <v>-636140</v>
      </c>
      <c r="F86" s="35">
        <f t="shared" si="5"/>
        <v>0</v>
      </c>
    </row>
    <row r="87" spans="1:6" ht="25.5" customHeight="1">
      <c r="A87" s="68" t="s">
        <v>303</v>
      </c>
      <c r="B87" s="41" t="s">
        <v>147</v>
      </c>
      <c r="C87" s="28">
        <v>245588</v>
      </c>
      <c r="D87" s="65">
        <v>0</v>
      </c>
      <c r="E87" s="37">
        <f t="shared" si="4"/>
        <v>-245588</v>
      </c>
      <c r="F87" s="35">
        <f t="shared" si="5"/>
        <v>0</v>
      </c>
    </row>
    <row r="88" spans="1:6" ht="15.6" customHeight="1">
      <c r="A88" s="68" t="s">
        <v>267</v>
      </c>
      <c r="B88" s="41" t="s">
        <v>149</v>
      </c>
      <c r="C88" s="28">
        <v>20000</v>
      </c>
      <c r="D88" s="65">
        <v>0</v>
      </c>
      <c r="E88" s="37">
        <f t="shared" si="4"/>
        <v>-20000</v>
      </c>
      <c r="F88" s="35">
        <f t="shared" si="5"/>
        <v>0</v>
      </c>
    </row>
    <row r="89" spans="1:6" ht="18.600000000000001" customHeight="1">
      <c r="A89" s="68" t="s">
        <v>304</v>
      </c>
      <c r="B89" s="41" t="s">
        <v>305</v>
      </c>
      <c r="C89" s="28">
        <v>212000</v>
      </c>
      <c r="D89" s="65">
        <v>0</v>
      </c>
      <c r="E89" s="37">
        <f t="shared" si="4"/>
        <v>-212000</v>
      </c>
      <c r="F89" s="35">
        <f t="shared" si="5"/>
        <v>0</v>
      </c>
    </row>
    <row r="90" spans="1:6" ht="25.5">
      <c r="A90" s="68" t="s">
        <v>306</v>
      </c>
      <c r="B90" s="41" t="s">
        <v>291</v>
      </c>
      <c r="C90" s="28">
        <v>872013</v>
      </c>
      <c r="D90" s="65">
        <v>0</v>
      </c>
      <c r="E90" s="37">
        <f t="shared" si="4"/>
        <v>-872013</v>
      </c>
      <c r="F90" s="35">
        <f t="shared" si="5"/>
        <v>0</v>
      </c>
    </row>
    <row r="91" spans="1:6" ht="13.5">
      <c r="A91" s="54"/>
      <c r="B91" s="58" t="s">
        <v>172</v>
      </c>
      <c r="C91" s="25">
        <f>SUM(C81:C90)</f>
        <v>15636700</v>
      </c>
      <c r="D91" s="25">
        <f>SUM(D81:D90)</f>
        <v>443361.2</v>
      </c>
      <c r="E91" s="38">
        <f t="shared" si="4"/>
        <v>-15193338.800000001</v>
      </c>
      <c r="F91" s="34">
        <f t="shared" si="5"/>
        <v>2.8353885410604538</v>
      </c>
    </row>
    <row r="92" spans="1:6" ht="16.149999999999999" customHeight="1">
      <c r="A92" s="103">
        <v>31</v>
      </c>
      <c r="B92" s="106" t="s">
        <v>268</v>
      </c>
      <c r="C92" s="105"/>
      <c r="D92" s="107"/>
      <c r="E92" s="100"/>
      <c r="F92" s="101"/>
    </row>
    <row r="93" spans="1:6" ht="38.25">
      <c r="A93" s="68" t="s">
        <v>269</v>
      </c>
      <c r="B93" s="41" t="s">
        <v>176</v>
      </c>
      <c r="C93" s="28">
        <v>200100</v>
      </c>
      <c r="D93" s="65">
        <v>40307.29</v>
      </c>
      <c r="E93" s="37">
        <f t="shared" si="4"/>
        <v>-159792.71</v>
      </c>
      <c r="F93" s="35">
        <f t="shared" si="5"/>
        <v>20.143573213393303</v>
      </c>
    </row>
    <row r="94" spans="1:6" ht="13.5">
      <c r="A94" s="54"/>
      <c r="B94" s="58" t="s">
        <v>172</v>
      </c>
      <c r="C94" s="25">
        <f>SUM(C93:C93)</f>
        <v>200100</v>
      </c>
      <c r="D94" s="73">
        <f>SUM(D93:D93)</f>
        <v>40307.29</v>
      </c>
      <c r="E94" s="37">
        <f t="shared" si="4"/>
        <v>-159792.71</v>
      </c>
      <c r="F94" s="35">
        <f t="shared" si="5"/>
        <v>20.143573213393303</v>
      </c>
    </row>
    <row r="95" spans="1:6" ht="26.45" customHeight="1">
      <c r="A95" s="90"/>
      <c r="B95" s="91" t="s">
        <v>278</v>
      </c>
      <c r="C95" s="108">
        <f>C61+C68+C72+C79+C91+C94</f>
        <v>29239173.09</v>
      </c>
      <c r="D95" s="108">
        <f>D61+D68+D72+D79+D91+D94</f>
        <v>2394262.4300000002</v>
      </c>
      <c r="E95" s="109">
        <f t="shared" si="4"/>
        <v>-26844910.66</v>
      </c>
      <c r="F95" s="110">
        <f t="shared" si="5"/>
        <v>8.1885435769004502</v>
      </c>
    </row>
    <row r="98" spans="1:5">
      <c r="A98" s="76" t="s">
        <v>308</v>
      </c>
      <c r="B98" s="77"/>
      <c r="C98" s="78"/>
      <c r="D98" s="78"/>
      <c r="E98" s="79" t="s">
        <v>309</v>
      </c>
    </row>
    <row r="99" spans="1:5" ht="27" customHeight="1">
      <c r="A99" s="89" t="s">
        <v>279</v>
      </c>
      <c r="B99" s="77"/>
      <c r="C99" s="75"/>
      <c r="D99" s="75"/>
      <c r="E99" s="75"/>
    </row>
    <row r="100" spans="1:5">
      <c r="A100" s="24" t="s">
        <v>280</v>
      </c>
      <c r="B100" s="24"/>
      <c r="C100" s="75"/>
      <c r="D100" s="75"/>
      <c r="E100" s="75"/>
    </row>
    <row r="101" spans="1:5">
      <c r="A101" s="24" t="s">
        <v>281</v>
      </c>
      <c r="B101" s="24"/>
      <c r="C101" s="75"/>
      <c r="D101" s="75"/>
      <c r="E101" s="75" t="s">
        <v>282</v>
      </c>
    </row>
  </sheetData>
  <mergeCells count="18">
    <mergeCell ref="C45:C46"/>
    <mergeCell ref="D45:D46"/>
    <mergeCell ref="F12:F13"/>
    <mergeCell ref="A11:A13"/>
    <mergeCell ref="A8:F8"/>
    <mergeCell ref="A7:F7"/>
    <mergeCell ref="A9:B9"/>
    <mergeCell ref="C9:E9"/>
    <mergeCell ref="B11:B13"/>
    <mergeCell ref="C11:F11"/>
    <mergeCell ref="C12:C13"/>
    <mergeCell ref="D12:D13"/>
    <mergeCell ref="F45:F46"/>
    <mergeCell ref="E45:E46"/>
    <mergeCell ref="E12:E13"/>
    <mergeCell ref="A44:L44"/>
    <mergeCell ref="A45:A46"/>
    <mergeCell ref="B45:B46"/>
  </mergeCells>
  <phoneticPr fontId="0" type="noConversion"/>
  <conditionalFormatting sqref="C15:D18 C20:D38">
    <cfRule type="expression" dxfId="1" priority="1" stopIfTrue="1">
      <formula>($C15=999)</formula>
    </cfRule>
    <cfRule type="expression" dxfId="0" priority="2" stopIfTrue="1">
      <formula>MOD(ROW(),2)=1</formula>
    </cfRule>
  </conditionalFormatting>
  <pageMargins left="1.1811023622047245" right="0.39370078740157483" top="0.78740157480314965" bottom="0.78740157480314965" header="0.51181102362204722" footer="0.51181102362204722"/>
  <pageSetup paperSize="9" scale="88" orientation="portrait" verticalDpi="0" r:id="rId1"/>
  <headerFooter alignWithMargins="0"/>
  <rowBreaks count="2" manualBreakCount="2">
    <brk id="38" max="5" man="1"/>
    <brk id="7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Додаток 1</vt:lpstr>
      <vt:lpstr>Додаток 2</vt:lpstr>
      <vt:lpstr>'Додаток 1'!Заголовки_для_печати</vt:lpstr>
      <vt:lpstr>'Додаток 1'!Область_печати</vt:lpstr>
      <vt:lpstr>'Додаток 2'!Область_печати</vt:lpstr>
    </vt:vector>
  </TitlesOfParts>
  <Company>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Depviddil</cp:lastModifiedBy>
  <cp:lastPrinted>2018-04-25T10:51:38Z</cp:lastPrinted>
  <dcterms:created xsi:type="dcterms:W3CDTF">2015-04-15T06:48:28Z</dcterms:created>
  <dcterms:modified xsi:type="dcterms:W3CDTF">2018-04-25T10:51:40Z</dcterms:modified>
</cp:coreProperties>
</file>